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transparencia\2022\"/>
    </mc:Choice>
  </mc:AlternateContent>
  <xr:revisionPtr revIDLastSave="0" documentId="13_ncr:1_{B50C8C2A-67AE-4EF5-A48E-AF8A5AC0D2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5" r:id="rId1"/>
  </sheets>
  <definedNames>
    <definedName name="_xlnm.Print_Titles" localSheetId="0">'hoja 1'!$6:$6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5" l="1"/>
  <c r="F41" i="5"/>
  <c r="F84" i="5"/>
  <c r="E76" i="5"/>
  <c r="F76" i="5" s="1"/>
  <c r="Q92" i="5"/>
  <c r="F24" i="5"/>
  <c r="F83" i="5"/>
  <c r="F82" i="5"/>
  <c r="F81" i="5"/>
  <c r="F80" i="5"/>
  <c r="F79" i="5"/>
  <c r="F78" i="5"/>
  <c r="F77" i="5"/>
  <c r="F75" i="5"/>
  <c r="F74" i="5"/>
  <c r="F73" i="5"/>
  <c r="F72" i="5"/>
  <c r="F71" i="5"/>
  <c r="F69" i="5"/>
  <c r="F68" i="5"/>
  <c r="F67" i="5"/>
  <c r="F66" i="5"/>
  <c r="F65" i="5"/>
  <c r="F64" i="5"/>
  <c r="F63" i="5"/>
  <c r="F62" i="5"/>
  <c r="F60" i="5"/>
  <c r="F59" i="5"/>
  <c r="F57" i="5"/>
  <c r="F56" i="5"/>
  <c r="R91" i="5"/>
  <c r="R90" i="5"/>
  <c r="R88" i="5"/>
  <c r="F53" i="5"/>
  <c r="F50" i="5"/>
  <c r="F49" i="5"/>
  <c r="F48" i="5"/>
  <c r="F47" i="5"/>
  <c r="F46" i="5"/>
  <c r="F45" i="5"/>
  <c r="F44" i="5"/>
  <c r="F43" i="5"/>
  <c r="F42" i="5"/>
  <c r="F40" i="5"/>
  <c r="F39" i="5"/>
  <c r="F38" i="5"/>
  <c r="F37" i="5"/>
  <c r="F35" i="5"/>
  <c r="F34" i="5"/>
  <c r="F33" i="5"/>
  <c r="F32" i="5"/>
  <c r="F31" i="5"/>
  <c r="F30" i="5"/>
  <c r="F29" i="5"/>
  <c r="F28" i="5"/>
  <c r="F27" i="5"/>
  <c r="F26" i="5"/>
  <c r="F25" i="5"/>
  <c r="F23" i="5"/>
  <c r="F22" i="5"/>
  <c r="F20" i="5"/>
  <c r="F19" i="5"/>
  <c r="F18" i="5"/>
  <c r="E36" i="5"/>
  <c r="F36" i="5" s="1"/>
  <c r="E70" i="5"/>
  <c r="F70" i="5" s="1"/>
  <c r="E92" i="5"/>
  <c r="E88" i="5"/>
  <c r="E33" i="5"/>
  <c r="R92" i="5" l="1"/>
  <c r="R89" i="5"/>
  <c r="P92" i="5"/>
  <c r="O92" i="5"/>
  <c r="N92" i="5"/>
  <c r="M92" i="5"/>
  <c r="L92" i="5"/>
  <c r="K92" i="5"/>
  <c r="J92" i="5"/>
  <c r="I92" i="5"/>
  <c r="H92" i="5"/>
  <c r="G92" i="5"/>
  <c r="F92" i="5"/>
  <c r="E55" i="5" l="1"/>
  <c r="F55" i="5" s="1"/>
  <c r="E54" i="5"/>
  <c r="F54" i="5" s="1"/>
  <c r="E52" i="5"/>
  <c r="F52" i="5" s="1"/>
  <c r="E58" i="5" l="1"/>
  <c r="F58" i="5" s="1"/>
  <c r="R83" i="5" l="1"/>
  <c r="R86" i="5"/>
  <c r="R87" i="5" s="1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E61" i="5"/>
  <c r="F61" i="5" s="1"/>
  <c r="R61" i="5" s="1"/>
  <c r="R70" i="5"/>
  <c r="Q17" i="5" l="1"/>
  <c r="P17" i="5"/>
  <c r="O17" i="5"/>
  <c r="N17" i="5"/>
  <c r="M17" i="5"/>
  <c r="L17" i="5"/>
  <c r="K17" i="5"/>
  <c r="J17" i="5"/>
  <c r="I17" i="5"/>
  <c r="H17" i="5"/>
  <c r="G17" i="5"/>
  <c r="F17" i="5"/>
  <c r="E17" i="5"/>
  <c r="R7" i="5" l="1"/>
  <c r="R46" i="5" l="1"/>
  <c r="R82" i="5" l="1"/>
  <c r="R80" i="5"/>
  <c r="R77" i="5"/>
  <c r="R73" i="5"/>
  <c r="R72" i="5"/>
  <c r="R71" i="5"/>
  <c r="R69" i="5"/>
  <c r="R64" i="5"/>
  <c r="R63" i="5"/>
  <c r="R58" i="5"/>
  <c r="R57" i="5"/>
  <c r="R54" i="5"/>
  <c r="R53" i="5"/>
  <c r="R52" i="5"/>
  <c r="R49" i="5"/>
  <c r="R48" i="5"/>
  <c r="R43" i="5"/>
  <c r="R42" i="5"/>
  <c r="R40" i="5"/>
  <c r="R39" i="5"/>
  <c r="R37" i="5"/>
  <c r="R36" i="5"/>
  <c r="R33" i="5"/>
  <c r="R32" i="5"/>
  <c r="R29" i="5"/>
  <c r="R28" i="5"/>
  <c r="R27" i="5"/>
  <c r="R26" i="5"/>
  <c r="R24" i="5"/>
  <c r="R23" i="5"/>
  <c r="R22" i="5"/>
  <c r="R21" i="5"/>
  <c r="R16" i="5"/>
  <c r="R15" i="5"/>
  <c r="R14" i="5"/>
  <c r="R13" i="5"/>
  <c r="R12" i="5"/>
  <c r="R11" i="5"/>
  <c r="R10" i="5"/>
  <c r="R9" i="5"/>
  <c r="R8" i="5"/>
  <c r="R17" i="5" l="1"/>
  <c r="R18" i="5"/>
  <c r="R20" i="5"/>
  <c r="R25" i="5"/>
  <c r="R31" i="5"/>
  <c r="R35" i="5"/>
  <c r="R38" i="5"/>
  <c r="R44" i="5"/>
  <c r="R47" i="5"/>
  <c r="R50" i="5"/>
  <c r="R19" i="5"/>
  <c r="R30" i="5"/>
  <c r="R34" i="5"/>
  <c r="R45" i="5"/>
  <c r="R55" i="5"/>
  <c r="R60" i="5"/>
  <c r="R62" i="5"/>
  <c r="R65" i="5"/>
  <c r="R67" i="5"/>
  <c r="R74" i="5"/>
  <c r="R56" i="5"/>
  <c r="R66" i="5"/>
  <c r="R68" i="5"/>
  <c r="R75" i="5"/>
  <c r="R76" i="5"/>
  <c r="R78" i="5"/>
  <c r="R81" i="5"/>
  <c r="R84" i="5"/>
  <c r="R41" i="5" l="1"/>
  <c r="H51" i="5"/>
  <c r="R79" i="5" l="1"/>
  <c r="R59" i="5" l="1"/>
  <c r="Q85" i="5" l="1"/>
  <c r="P85" i="5"/>
  <c r="O85" i="5"/>
  <c r="N85" i="5"/>
  <c r="M85" i="5"/>
  <c r="L85" i="5"/>
  <c r="K85" i="5"/>
  <c r="J85" i="5"/>
  <c r="I85" i="5"/>
  <c r="H85" i="5"/>
  <c r="H93" i="5" s="1"/>
  <c r="G85" i="5"/>
  <c r="F85" i="5"/>
  <c r="E85" i="5"/>
  <c r="Q51" i="5"/>
  <c r="Q93" i="5" s="1"/>
  <c r="P51" i="5"/>
  <c r="P93" i="5" s="1"/>
  <c r="O51" i="5"/>
  <c r="O93" i="5" s="1"/>
  <c r="N51" i="5"/>
  <c r="M51" i="5"/>
  <c r="M93" i="5" s="1"/>
  <c r="L51" i="5"/>
  <c r="L93" i="5" s="1"/>
  <c r="K51" i="5"/>
  <c r="K93" i="5" s="1"/>
  <c r="J51" i="5"/>
  <c r="I51" i="5"/>
  <c r="I93" i="5" s="1"/>
  <c r="G51" i="5"/>
  <c r="G93" i="5" s="1"/>
  <c r="F51" i="5"/>
  <c r="F93" i="5" s="1"/>
  <c r="E51" i="5"/>
  <c r="J93" i="5" l="1"/>
  <c r="E93" i="5"/>
  <c r="N93" i="5"/>
  <c r="R51" i="5"/>
  <c r="R85" i="5"/>
  <c r="R93" i="5" l="1"/>
</calcChain>
</file>

<file path=xl/sharedStrings.xml><?xml version="1.0" encoding="utf-8"?>
<sst xmlns="http://schemas.openxmlformats.org/spreadsheetml/2006/main" count="350" uniqueCount="190">
  <si>
    <t>111 01 01 002 01</t>
  </si>
  <si>
    <t>5131 0311 31101 01 11</t>
  </si>
  <si>
    <t>5131 0312 31201 01 11</t>
  </si>
  <si>
    <t>5131 0313 31301 01 11</t>
  </si>
  <si>
    <t>5131 0314 31401 01 11</t>
  </si>
  <si>
    <t>5131 0315 31501 01 11</t>
  </si>
  <si>
    <t>5131 0317 31701 01 11</t>
  </si>
  <si>
    <t>5132 0322 32201 01 11</t>
  </si>
  <si>
    <t>5132 0323 32301 01 11</t>
  </si>
  <si>
    <t>5132 0329 32901 01 11</t>
  </si>
  <si>
    <t>5133 0333 33302 01 11</t>
  </si>
  <si>
    <t>5133 0334 33401 01 11</t>
  </si>
  <si>
    <t>5133 0336 33603 01 11</t>
  </si>
  <si>
    <t>5133 0338 33801 01 11</t>
  </si>
  <si>
    <t>5134 0341 34101 01 11</t>
  </si>
  <si>
    <t>5134 0344 34401 01 11</t>
  </si>
  <si>
    <t>5134 0345 34501 01 11</t>
  </si>
  <si>
    <t>5134 0347 34701 01 11</t>
  </si>
  <si>
    <t>5135 0351 35101 01 11</t>
  </si>
  <si>
    <t>5135 0352 35201 01 11</t>
  </si>
  <si>
    <t>5135 0353 35301 01 11</t>
  </si>
  <si>
    <t>5135 0355 35501 01 11</t>
  </si>
  <si>
    <t>5135 0357 35701 01 11</t>
  </si>
  <si>
    <t>5135 0357 35702 01 11</t>
  </si>
  <si>
    <t>5135 0359 35901 01 11</t>
  </si>
  <si>
    <t>5135 0359 35903 01 11</t>
  </si>
  <si>
    <t>5137 0372 37201 01 11</t>
  </si>
  <si>
    <t>5137 0375 37501 01 11</t>
  </si>
  <si>
    <t>5137 0375 37502 01 11</t>
  </si>
  <si>
    <t>5138 0382 38201 01 11</t>
  </si>
  <si>
    <t>5139 0395 39501 01 11</t>
  </si>
  <si>
    <t>5139 0399 39901 01 11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</si>
  <si>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</si>
  <si>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</si>
  <si>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</si>
  <si>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</si>
  <si>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</si>
  <si>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</si>
  <si>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</si>
  <si>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</si>
  <si>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</si>
  <si>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</si>
  <si>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</si>
  <si>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</si>
  <si>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Centro de costos</t>
  </si>
  <si>
    <t>Sueldos</t>
  </si>
  <si>
    <t>Sueldo base al personal eventual</t>
  </si>
  <si>
    <t>Compensac. adic. por serv. esp. al pers. Event.</t>
  </si>
  <si>
    <t>Pago de liquidaciones</t>
  </si>
  <si>
    <t>Mat. Y ut. p/el proces. de eq. Y bienes inform.</t>
  </si>
  <si>
    <t>Materiales educativos</t>
  </si>
  <si>
    <t>Emisión de licencias de conducir</t>
  </si>
  <si>
    <t>Prod. alim.p/pers deriv.de la prest. Serv.pub.</t>
  </si>
  <si>
    <t>Adquisici¢n de agua potable</t>
  </si>
  <si>
    <t>Cemento y productos de concreto</t>
  </si>
  <si>
    <t>Cal, yeso y  productos de yeso</t>
  </si>
  <si>
    <t>Madera y productos de madera</t>
  </si>
  <si>
    <t>Vidrio y productos de vidrio</t>
  </si>
  <si>
    <t>Materiales complementarios</t>
  </si>
  <si>
    <t>Estructuras y manufacturas</t>
  </si>
  <si>
    <t>Combustibles</t>
  </si>
  <si>
    <t>Lubricantes y Aditivos</t>
  </si>
  <si>
    <t>Vestuario y uniformes</t>
  </si>
  <si>
    <t>Gas</t>
  </si>
  <si>
    <t>Agua Potable</t>
  </si>
  <si>
    <t>Telefon¡a celular</t>
  </si>
  <si>
    <t>Arrendamiento de edificios</t>
  </si>
  <si>
    <t>Otros arrendamientos</t>
  </si>
  <si>
    <t>Servicio de vigilancia</t>
  </si>
  <si>
    <t>Servicios financieros y bancarios</t>
  </si>
  <si>
    <t>Seguros de bienes patrimoniales</t>
  </si>
  <si>
    <t>Fletes y maniobras</t>
  </si>
  <si>
    <t>Instalaciones</t>
  </si>
  <si>
    <t>Servicio de recolección de residuos</t>
  </si>
  <si>
    <t>Gastos de camino</t>
  </si>
  <si>
    <t>Servicios asistenciales</t>
  </si>
  <si>
    <t>Nombre</t>
  </si>
  <si>
    <t>Total</t>
  </si>
  <si>
    <t>Clave Presupupuestal</t>
  </si>
  <si>
    <t>0101AO01</t>
  </si>
  <si>
    <t>Clave Ant.</t>
  </si>
  <si>
    <t>MUNICIPIO DE GUAYMAS SONORA</t>
  </si>
  <si>
    <t>TOTALES</t>
  </si>
  <si>
    <t>Ref. y acces. menores de edificios</t>
  </si>
  <si>
    <t>Ref.y acces. Men.de eq de cómputo y tecnol de inform</t>
  </si>
  <si>
    <t>Ref.y acces.Men. de eq de transporte</t>
  </si>
  <si>
    <t>Mantto y conserv. de mobiliario y eq.</t>
  </si>
  <si>
    <t>Mantto y conserv. de eq. De transporte</t>
  </si>
  <si>
    <t>Mantto y conserv. de maquinaria y eq.</t>
  </si>
  <si>
    <t>Mantto y conserv. de herramientas, maq.</t>
  </si>
  <si>
    <t>SERVICIOS GENERALES</t>
  </si>
  <si>
    <t>MATERIALES Y SUMINISTROS</t>
  </si>
  <si>
    <t>SERVICIOS PERSONALES</t>
  </si>
  <si>
    <t>Prima quinq. por años de serv. efect. Prest.</t>
  </si>
  <si>
    <t>Prima vacacional</t>
  </si>
  <si>
    <t>Aguinaldo o Gratificación fin de año</t>
  </si>
  <si>
    <t>Remuneraciones por horas extraordinarias</t>
  </si>
  <si>
    <t>Compensaciones adic. por serv. Especiales</t>
  </si>
  <si>
    <t>Cuotas por servicio m‚dico del ISSSTESON</t>
  </si>
  <si>
    <t>Materiales, útiles y eq. Menores de oficina</t>
  </si>
  <si>
    <t>Material para información</t>
  </si>
  <si>
    <t>Prod. alimenticios para el personal en las inst.</t>
  </si>
  <si>
    <t>Utensilios para el servicio de alimentación</t>
  </si>
  <si>
    <t>Productos minerales no metálicos</t>
  </si>
  <si>
    <t>Material eléctrico y electrónico</t>
  </si>
  <si>
    <t>Artículos metálicos para la construcción</t>
  </si>
  <si>
    <t>Otros materiales y art¡culos de const. Y reparac.</t>
  </si>
  <si>
    <t>Fertilizantes, pesticidas y otros agroquímicos</t>
  </si>
  <si>
    <t>Medicinas y productos farmacéuticos</t>
  </si>
  <si>
    <t>Materiales, accesorios y suministros médicos</t>
  </si>
  <si>
    <t>Prendas de seguridad y protección personal</t>
  </si>
  <si>
    <t>Blancos y otros prod. text, excep.prendas de vest.</t>
  </si>
  <si>
    <t>Ref.y acces. Men.de mob y eq de admón, educ y rec.</t>
  </si>
  <si>
    <t>Energ¡a eléctrica</t>
  </si>
  <si>
    <t>Telefonía tradicional</t>
  </si>
  <si>
    <t>Serv. de acceso a Internet, redes y proc. de inf.</t>
  </si>
  <si>
    <t>Arrendamiento de muebles, maquinaria y eq.</t>
  </si>
  <si>
    <t>Servicios de consultarías</t>
  </si>
  <si>
    <t>Servicios de capacitación</t>
  </si>
  <si>
    <t>Impresiones y publicaciones oficiales</t>
  </si>
  <si>
    <t>Seguros de responsab. patrimonial y fianzas</t>
  </si>
  <si>
    <t>Servicios de jardiner¡a y fumigación</t>
  </si>
  <si>
    <t>Pasajes terrestres nac. p/ lab. En campo y superv.</t>
  </si>
  <si>
    <t>Viáticos en el País</t>
  </si>
  <si>
    <t>Penas, multas, accesorios y actualiones</t>
  </si>
  <si>
    <t>Material de limpieza y baños portatiles</t>
  </si>
  <si>
    <t>Gastos de orden social y cultural (GTO REPRES)</t>
  </si>
  <si>
    <t>Herramientas menores (mat de trabajo)</t>
  </si>
  <si>
    <r>
      <t xml:space="preserve">Entidad Paramunicipal: </t>
    </r>
    <r>
      <rPr>
        <b/>
        <sz val="10"/>
        <color theme="1"/>
        <rFont val="Calibri"/>
        <family val="2"/>
        <scheme val="minor"/>
      </rPr>
      <t>SISTEMA</t>
    </r>
    <r>
      <rPr>
        <b/>
        <sz val="12"/>
        <color theme="1"/>
        <rFont val="Calibri"/>
        <family val="2"/>
        <scheme val="minor"/>
      </rPr>
      <t xml:space="preserve"> PARA EL DESARROLLO INTEGRAL DE LA FAMILIA DEL MUNICIPIO DE GUAYMAS SONORA</t>
    </r>
  </si>
  <si>
    <t>5111 0113 11301 01 11</t>
  </si>
  <si>
    <t>5112 0122 12201 01 11</t>
  </si>
  <si>
    <t>5113 0131 13101 01 11</t>
  </si>
  <si>
    <t>5113 0132 13201 01 11</t>
  </si>
  <si>
    <t>5113 0132 13202 01 11</t>
  </si>
  <si>
    <t>5113 0133 13301 01 11</t>
  </si>
  <si>
    <t>5113 0134 13405 01 11</t>
  </si>
  <si>
    <t>5113 0134 13406 01 11</t>
  </si>
  <si>
    <t>5114 0141 14101 01 11</t>
  </si>
  <si>
    <t>5115 0152 15202 01 11</t>
  </si>
  <si>
    <t>5121 0211 21101 01 14</t>
  </si>
  <si>
    <t>5121 0214 21401 01 14</t>
  </si>
  <si>
    <t>5121 0215 21501 01 14</t>
  </si>
  <si>
    <t>5121 0216 21601 01 14</t>
  </si>
  <si>
    <t>5121 0217 21701 01 14</t>
  </si>
  <si>
    <t>5121 0218 21802 01 14</t>
  </si>
  <si>
    <t>5122 0221 22101 01 14</t>
  </si>
  <si>
    <t>5122 0221 22105 01 14</t>
  </si>
  <si>
    <t>5122 0221 22106 01 14</t>
  </si>
  <si>
    <t>5122 0223 22301 01 14</t>
  </si>
  <si>
    <t>5124 0241 24101 01 14</t>
  </si>
  <si>
    <t>5124 0242 24201 01 14</t>
  </si>
  <si>
    <t>5124 0243 24301 01 14</t>
  </si>
  <si>
    <t>5124 0244 24401 01 14</t>
  </si>
  <si>
    <t>5124 0245 24501 01 14</t>
  </si>
  <si>
    <t>5124 0246 24601 01 14</t>
  </si>
  <si>
    <t>5124 0247 24701 01 14</t>
  </si>
  <si>
    <t>5124 0248 24801 01 14</t>
  </si>
  <si>
    <t>5124 0249 24901 01 14</t>
  </si>
  <si>
    <t>5124 0249 24902 01 14</t>
  </si>
  <si>
    <t>5125 0252 25201 01 14</t>
  </si>
  <si>
    <t>5125 0253 25301 01 14</t>
  </si>
  <si>
    <t>5125 0254 25401 01 14</t>
  </si>
  <si>
    <t>5126 0261 26101 01 14</t>
  </si>
  <si>
    <t>5126 0261 26102 01 14</t>
  </si>
  <si>
    <t>5127 0271 27101 01 14</t>
  </si>
  <si>
    <t>5127 0272 27201 01 14</t>
  </si>
  <si>
    <t>5127 0275 27501 01 14</t>
  </si>
  <si>
    <t>5129 0291 29101 01 14</t>
  </si>
  <si>
    <t>5129 0292 29201 01 14</t>
  </si>
  <si>
    <t>5129 0293 29301 01 14</t>
  </si>
  <si>
    <t>5129 0294 29401 01 14</t>
  </si>
  <si>
    <t>5129 0296 29601 01 14</t>
  </si>
  <si>
    <t>Mantto y conservación de Inmuebles</t>
  </si>
  <si>
    <t>PRESUPUESTO DE EGRESOS PARAMUNICIPAL 2022</t>
  </si>
  <si>
    <t>5133 0331 33101 01 11</t>
  </si>
  <si>
    <t>Servicios legales, de contab, audit. Y relacionados</t>
  </si>
  <si>
    <t>5241 0441 44103 01 11</t>
  </si>
  <si>
    <t>Apoyo para despensas</t>
  </si>
  <si>
    <t>ASIGNACIONES, TRANSFERENCIAS Y SUBS.</t>
  </si>
  <si>
    <t>5139 0398 39801 01 11</t>
  </si>
  <si>
    <t>Impuesto sobre nóminas y otros deriv. De rel. Lab.</t>
  </si>
  <si>
    <t>1244 0001 54101 02 11</t>
  </si>
  <si>
    <t>Automóviles y camiones</t>
  </si>
  <si>
    <t>BIENES MUEBLES, INMUEBLES E INTANGIBLES</t>
  </si>
  <si>
    <t>1241 0009 51901 02 11</t>
  </si>
  <si>
    <t>Equipo de administración</t>
  </si>
  <si>
    <t>1241 0003 51501 02 11</t>
  </si>
  <si>
    <t>Eq. de computo y de tecnologias de la inf.</t>
  </si>
  <si>
    <t>1246 0004 56401 02 11</t>
  </si>
  <si>
    <t>Sist.de aire acondicionado, calef. y de refrig.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</si>
</sst>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6" formatCode="_-* #,##0.0000_-;\-* #,##0.0000_-;_-* &quot;-&quot;??_-;_-@_-"/>
    <numFmt numFmtId="168" formatCode="0_ ;\-0\ 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9" fillId="0" borderId="0" xfId="0" applyFont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17" fillId="33" borderId="0" xfId="0" applyFont="1" applyFill="1" applyAlignment="1">
      <alignment vertical="center"/>
    </xf>
    <xf numFmtId="0" fontId="17" fillId="33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4" fillId="35" borderId="0" xfId="0" applyFont="1" applyFill="1"/>
    <xf numFmtId="0" fontId="24" fillId="35" borderId="0" xfId="0" applyFont="1" applyFill="1" applyAlignment="1">
      <alignment horizontal="center"/>
    </xf>
    <xf numFmtId="0" fontId="25" fillId="35" borderId="0" xfId="0" applyFont="1" applyFill="1"/>
    <xf numFmtId="164" fontId="0" fillId="0" borderId="0" xfId="43" applyNumberFormat="1" applyFont="1" applyAlignment="1">
      <alignment vertical="center"/>
    </xf>
    <xf numFmtId="164" fontId="24" fillId="0" borderId="0" xfId="43" applyNumberFormat="1" applyFont="1"/>
    <xf numFmtId="164" fontId="0" fillId="0" borderId="0" xfId="43" applyNumberFormat="1" applyFont="1"/>
    <xf numFmtId="164" fontId="24" fillId="0" borderId="0" xfId="43" applyNumberFormat="1" applyFont="1" applyFill="1"/>
    <xf numFmtId="164" fontId="25" fillId="35" borderId="0" xfId="43" applyNumberFormat="1" applyFont="1" applyFill="1"/>
    <xf numFmtId="164" fontId="25" fillId="34" borderId="0" xfId="43" applyNumberFormat="1" applyFont="1" applyFill="1"/>
    <xf numFmtId="0" fontId="25" fillId="34" borderId="0" xfId="0" applyFont="1" applyFill="1"/>
    <xf numFmtId="0" fontId="25" fillId="34" borderId="0" xfId="0" applyFont="1" applyFill="1" applyAlignment="1">
      <alignment horizontal="center"/>
    </xf>
    <xf numFmtId="166" fontId="0" fillId="0" borderId="0" xfId="43" applyNumberFormat="1" applyFont="1" applyAlignment="1">
      <alignment vertical="center"/>
    </xf>
    <xf numFmtId="0" fontId="23" fillId="36" borderId="0" xfId="0" applyFont="1" applyFill="1" applyAlignment="1">
      <alignment horizontal="center" vertical="center" wrapText="1"/>
    </xf>
    <xf numFmtId="164" fontId="23" fillId="36" borderId="0" xfId="43" applyNumberFormat="1" applyFont="1" applyFill="1" applyAlignment="1">
      <alignment horizontal="center" vertical="center" wrapText="1"/>
    </xf>
    <xf numFmtId="168" fontId="23" fillId="36" borderId="0" xfId="43" applyNumberFormat="1" applyFont="1" applyFill="1" applyAlignment="1">
      <alignment horizontal="center" vertical="center" wrapText="1"/>
    </xf>
    <xf numFmtId="4" fontId="0" fillId="0" borderId="0" xfId="0" applyNumberFormat="1" applyAlignment="1">
      <alignment vertical="center"/>
    </xf>
    <xf numFmtId="4" fontId="0" fillId="0" borderId="0" xfId="43" applyNumberFormat="1" applyFont="1" applyAlignment="1">
      <alignment vertical="center"/>
    </xf>
    <xf numFmtId="4" fontId="23" fillId="36" borderId="0" xfId="43" applyNumberFormat="1" applyFont="1" applyFill="1" applyAlignment="1">
      <alignment horizontal="center" vertical="center" wrapText="1"/>
    </xf>
    <xf numFmtId="4" fontId="25" fillId="0" borderId="0" xfId="0" applyNumberFormat="1" applyFont="1"/>
    <xf numFmtId="4" fontId="25" fillId="34" borderId="0" xfId="43" applyNumberFormat="1" applyFont="1" applyFill="1"/>
    <xf numFmtId="4" fontId="16" fillId="0" borderId="0" xfId="0" applyNumberFormat="1" applyFont="1"/>
    <xf numFmtId="4" fontId="0" fillId="0" borderId="0" xfId="0" applyNumberFormat="1"/>
    <xf numFmtId="0" fontId="26" fillId="0" borderId="0" xfId="0" applyFont="1"/>
    <xf numFmtId="0" fontId="26" fillId="0" borderId="0" xfId="0" applyFont="1" applyAlignment="1">
      <alignment horizontal="center"/>
    </xf>
    <xf numFmtId="164" fontId="25" fillId="0" borderId="0" xfId="43" applyNumberFormat="1" applyFont="1" applyFill="1"/>
    <xf numFmtId="0" fontId="27" fillId="37" borderId="0" xfId="0" applyFont="1" applyFill="1"/>
    <xf numFmtId="0" fontId="27" fillId="37" borderId="0" xfId="0" applyFont="1" applyFill="1" applyAlignment="1">
      <alignment horizontal="center"/>
    </xf>
    <xf numFmtId="4" fontId="25" fillId="35" borderId="0" xfId="43" applyNumberFormat="1" applyFont="1" applyFill="1"/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006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16</xdr:col>
      <xdr:colOff>174625</xdr:colOff>
      <xdr:row>4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E8D08-D626-4246-A78D-99773420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15975" y="0"/>
          <a:ext cx="1670050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  <pageSetUpPr fitToPage="1"/>
  </sheetPr>
  <dimension ref="A1:R94"/>
  <sheetViews>
    <sheetView tabSelected="1" zoomScaleNormal="100" workbookViewId="0">
      <pane xSplit="4" ySplit="6" topLeftCell="E7" activePane="bottomRight" state="frozen"/>
      <selection activeCell="B24" sqref="B24"/>
      <selection pane="topRight" activeCell="B24" sqref="B24"/>
      <selection pane="bottomLeft" activeCell="B24" sqref="B24"/>
      <selection pane="bottomRight" activeCell="E99" sqref="E99"/>
    </sheetView>
  </sheetViews>
  <sheetFormatPr baseColWidth="10" defaultRowHeight="15" x14ac:dyDescent="0.25"/>
  <cols>
    <col min="1" max="1" width="15.42578125" customWidth="1"/>
    <col min="2" max="2" width="23.5703125" customWidth="1"/>
    <col min="3" max="3" width="10.42578125" style="1" customWidth="1"/>
    <col min="4" max="4" width="46" customWidth="1"/>
    <col min="5" max="5" width="14.42578125" style="21" customWidth="1"/>
    <col min="6" max="13" width="10" style="21" customWidth="1"/>
    <col min="14" max="14" width="12.85546875" style="21" customWidth="1"/>
    <col min="15" max="15" width="10" style="21" customWidth="1"/>
    <col min="16" max="16" width="12.42578125" style="21" customWidth="1"/>
    <col min="17" max="17" width="11.42578125" style="21" customWidth="1"/>
    <col min="18" max="18" width="12.7109375" style="37" bestFit="1" customWidth="1"/>
  </cols>
  <sheetData>
    <row r="1" spans="1:18" s="3" customFormat="1" ht="23.25" customHeight="1" x14ac:dyDescent="0.25">
      <c r="A1" s="8" t="s">
        <v>81</v>
      </c>
      <c r="B1" s="9"/>
      <c r="C1" s="10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31"/>
    </row>
    <row r="2" spans="1:18" s="3" customFormat="1" ht="17.25" x14ac:dyDescent="0.25">
      <c r="A2" s="5" t="s">
        <v>173</v>
      </c>
      <c r="B2" s="6"/>
      <c r="C2" s="11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31"/>
    </row>
    <row r="3" spans="1:18" s="3" customFormat="1" x14ac:dyDescent="0.25">
      <c r="C3" s="4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1"/>
    </row>
    <row r="4" spans="1:18" s="3" customFormat="1" ht="15.75" x14ac:dyDescent="0.25">
      <c r="A4" s="7" t="s">
        <v>128</v>
      </c>
      <c r="C4" s="4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31"/>
    </row>
    <row r="5" spans="1:18" s="3" customFormat="1" x14ac:dyDescent="0.25">
      <c r="C5" s="4"/>
      <c r="E5" s="19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32"/>
    </row>
    <row r="6" spans="1:18" s="2" customFormat="1" ht="30.75" customHeight="1" x14ac:dyDescent="0.25">
      <c r="A6" s="28" t="s">
        <v>44</v>
      </c>
      <c r="B6" s="28" t="s">
        <v>78</v>
      </c>
      <c r="C6" s="28" t="s">
        <v>80</v>
      </c>
      <c r="D6" s="28" t="s">
        <v>76</v>
      </c>
      <c r="E6" s="30">
        <v>2022</v>
      </c>
      <c r="F6" s="29" t="s">
        <v>32</v>
      </c>
      <c r="G6" s="29" t="s">
        <v>33</v>
      </c>
      <c r="H6" s="29" t="s">
        <v>34</v>
      </c>
      <c r="I6" s="29" t="s">
        <v>35</v>
      </c>
      <c r="J6" s="29" t="s">
        <v>36</v>
      </c>
      <c r="K6" s="29" t="s">
        <v>37</v>
      </c>
      <c r="L6" s="29" t="s">
        <v>38</v>
      </c>
      <c r="M6" s="29" t="s">
        <v>39</v>
      </c>
      <c r="N6" s="29" t="s">
        <v>40</v>
      </c>
      <c r="O6" s="29" t="s">
        <v>41</v>
      </c>
      <c r="P6" s="29" t="s">
        <v>42</v>
      </c>
      <c r="Q6" s="29" t="s">
        <v>43</v>
      </c>
      <c r="R6" s="33" t="s">
        <v>77</v>
      </c>
    </row>
    <row r="7" spans="1:18" s="12" customFormat="1" ht="12.75" x14ac:dyDescent="0.2">
      <c r="A7" s="12" t="s">
        <v>0</v>
      </c>
      <c r="B7" s="12" t="s">
        <v>129</v>
      </c>
      <c r="C7" s="13" t="s">
        <v>79</v>
      </c>
      <c r="D7" s="12" t="s">
        <v>45</v>
      </c>
      <c r="E7" s="20">
        <v>12265499</v>
      </c>
      <c r="F7" s="20">
        <v>1049454</v>
      </c>
      <c r="G7" s="20">
        <v>983864</v>
      </c>
      <c r="H7" s="20">
        <v>1049454</v>
      </c>
      <c r="I7" s="20">
        <v>983864</v>
      </c>
      <c r="J7" s="20">
        <v>1049454</v>
      </c>
      <c r="K7" s="20">
        <v>983864</v>
      </c>
      <c r="L7" s="20">
        <v>1049454</v>
      </c>
      <c r="M7" s="20">
        <v>1049454</v>
      </c>
      <c r="N7" s="20">
        <v>983864</v>
      </c>
      <c r="O7" s="20">
        <v>1049454</v>
      </c>
      <c r="P7" s="20">
        <v>983864</v>
      </c>
      <c r="Q7" s="20">
        <v>1049454</v>
      </c>
      <c r="R7" s="34">
        <f t="shared" ref="R7:R16" si="0">SUM(F7:Q7)</f>
        <v>12265498</v>
      </c>
    </row>
    <row r="8" spans="1:18" s="12" customFormat="1" ht="12.75" x14ac:dyDescent="0.2">
      <c r="A8" s="12" t="s">
        <v>0</v>
      </c>
      <c r="B8" s="12" t="s">
        <v>130</v>
      </c>
      <c r="C8" s="13" t="s">
        <v>79</v>
      </c>
      <c r="D8" s="12" t="s">
        <v>46</v>
      </c>
      <c r="E8" s="20">
        <v>7823410</v>
      </c>
      <c r="F8" s="20">
        <v>669383</v>
      </c>
      <c r="G8" s="20">
        <v>627546</v>
      </c>
      <c r="H8" s="20">
        <v>669383</v>
      </c>
      <c r="I8" s="20">
        <v>627546</v>
      </c>
      <c r="J8" s="20">
        <v>669383</v>
      </c>
      <c r="K8" s="20">
        <v>627546</v>
      </c>
      <c r="L8" s="20">
        <v>669383</v>
      </c>
      <c r="M8" s="20">
        <v>669383</v>
      </c>
      <c r="N8" s="20">
        <v>627546</v>
      </c>
      <c r="O8" s="20">
        <v>669383</v>
      </c>
      <c r="P8" s="20">
        <v>627546</v>
      </c>
      <c r="Q8" s="20">
        <v>669383</v>
      </c>
      <c r="R8" s="34">
        <f t="shared" si="0"/>
        <v>7823411</v>
      </c>
    </row>
    <row r="9" spans="1:18" s="12" customFormat="1" ht="12.75" x14ac:dyDescent="0.2">
      <c r="A9" s="12" t="s">
        <v>0</v>
      </c>
      <c r="B9" s="12" t="s">
        <v>131</v>
      </c>
      <c r="C9" s="13" t="s">
        <v>79</v>
      </c>
      <c r="D9" s="12" t="s">
        <v>93</v>
      </c>
      <c r="E9" s="20">
        <v>980969</v>
      </c>
      <c r="F9" s="20">
        <v>83933</v>
      </c>
      <c r="G9" s="20">
        <v>78687</v>
      </c>
      <c r="H9" s="20">
        <v>83933</v>
      </c>
      <c r="I9" s="20">
        <v>78687</v>
      </c>
      <c r="J9" s="20">
        <v>83933</v>
      </c>
      <c r="K9" s="20">
        <v>78687</v>
      </c>
      <c r="L9" s="20">
        <v>83933</v>
      </c>
      <c r="M9" s="20">
        <v>83933</v>
      </c>
      <c r="N9" s="20">
        <v>78687</v>
      </c>
      <c r="O9" s="20">
        <v>83933</v>
      </c>
      <c r="P9" s="20">
        <v>78687</v>
      </c>
      <c r="Q9" s="20">
        <v>83933</v>
      </c>
      <c r="R9" s="34">
        <f t="shared" si="0"/>
        <v>980966</v>
      </c>
    </row>
    <row r="10" spans="1:18" s="12" customFormat="1" ht="12.75" x14ac:dyDescent="0.2">
      <c r="A10" s="12" t="s">
        <v>0</v>
      </c>
      <c r="B10" s="12" t="s">
        <v>132</v>
      </c>
      <c r="C10" s="13" t="s">
        <v>79</v>
      </c>
      <c r="D10" s="12" t="s">
        <v>94</v>
      </c>
      <c r="E10" s="20">
        <v>268568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134284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134288</v>
      </c>
      <c r="R10" s="34">
        <f t="shared" si="0"/>
        <v>268572</v>
      </c>
    </row>
    <row r="11" spans="1:18" s="12" customFormat="1" ht="12.75" x14ac:dyDescent="0.2">
      <c r="A11" s="12" t="s">
        <v>0</v>
      </c>
      <c r="B11" s="12" t="s">
        <v>133</v>
      </c>
      <c r="C11" s="13" t="s">
        <v>79</v>
      </c>
      <c r="D11" s="12" t="s">
        <v>95</v>
      </c>
      <c r="E11" s="20">
        <v>2417115</v>
      </c>
      <c r="F11" s="20">
        <v>201426.25</v>
      </c>
      <c r="G11" s="20">
        <v>201426.25</v>
      </c>
      <c r="H11" s="20">
        <v>201426.25</v>
      </c>
      <c r="I11" s="20">
        <v>201426.25</v>
      </c>
      <c r="J11" s="20">
        <v>201426.25</v>
      </c>
      <c r="K11" s="20">
        <v>201426.25</v>
      </c>
      <c r="L11" s="20">
        <v>201426.25</v>
      </c>
      <c r="M11" s="20">
        <v>201426.25</v>
      </c>
      <c r="N11" s="20">
        <v>201426.25</v>
      </c>
      <c r="O11" s="20">
        <v>201426.25</v>
      </c>
      <c r="P11" s="20">
        <v>201426.25</v>
      </c>
      <c r="Q11" s="20">
        <v>201426.25</v>
      </c>
      <c r="R11" s="34">
        <f t="shared" si="0"/>
        <v>2417115</v>
      </c>
    </row>
    <row r="12" spans="1:18" s="12" customFormat="1" ht="12.75" x14ac:dyDescent="0.2">
      <c r="A12" s="12" t="s">
        <v>0</v>
      </c>
      <c r="B12" s="12" t="s">
        <v>134</v>
      </c>
      <c r="C12" s="13" t="s">
        <v>79</v>
      </c>
      <c r="D12" s="12" t="s">
        <v>96</v>
      </c>
      <c r="E12" s="20">
        <v>180000</v>
      </c>
      <c r="F12" s="20">
        <v>15000</v>
      </c>
      <c r="G12" s="20">
        <v>15000</v>
      </c>
      <c r="H12" s="20">
        <v>15000</v>
      </c>
      <c r="I12" s="20">
        <v>15000</v>
      </c>
      <c r="J12" s="20">
        <v>15000</v>
      </c>
      <c r="K12" s="20">
        <v>15000</v>
      </c>
      <c r="L12" s="20">
        <v>15000</v>
      </c>
      <c r="M12" s="20">
        <v>15000</v>
      </c>
      <c r="N12" s="20">
        <v>15000</v>
      </c>
      <c r="O12" s="20">
        <v>15000</v>
      </c>
      <c r="P12" s="20">
        <v>15000</v>
      </c>
      <c r="Q12" s="20">
        <v>15000</v>
      </c>
      <c r="R12" s="34">
        <f t="shared" si="0"/>
        <v>180000</v>
      </c>
    </row>
    <row r="13" spans="1:18" s="12" customFormat="1" ht="12.75" x14ac:dyDescent="0.2">
      <c r="A13" s="12" t="s">
        <v>0</v>
      </c>
      <c r="B13" s="12" t="s">
        <v>135</v>
      </c>
      <c r="C13" s="13" t="s">
        <v>79</v>
      </c>
      <c r="D13" s="12" t="s">
        <v>97</v>
      </c>
      <c r="E13" s="20">
        <v>60000</v>
      </c>
      <c r="F13" s="20">
        <v>5000</v>
      </c>
      <c r="G13" s="20">
        <v>5000</v>
      </c>
      <c r="H13" s="20">
        <v>5000</v>
      </c>
      <c r="I13" s="20">
        <v>5000</v>
      </c>
      <c r="J13" s="20">
        <v>5000</v>
      </c>
      <c r="K13" s="20">
        <v>5000</v>
      </c>
      <c r="L13" s="20">
        <v>5000</v>
      </c>
      <c r="M13" s="20">
        <v>5000</v>
      </c>
      <c r="N13" s="20">
        <v>5000</v>
      </c>
      <c r="O13" s="20">
        <v>5000</v>
      </c>
      <c r="P13" s="20">
        <v>5000</v>
      </c>
      <c r="Q13" s="20">
        <v>5000</v>
      </c>
      <c r="R13" s="34">
        <f t="shared" si="0"/>
        <v>60000</v>
      </c>
    </row>
    <row r="14" spans="1:18" s="12" customFormat="1" ht="12.75" x14ac:dyDescent="0.2">
      <c r="A14" s="12" t="s">
        <v>0</v>
      </c>
      <c r="B14" s="12" t="s">
        <v>136</v>
      </c>
      <c r="C14" s="13" t="s">
        <v>79</v>
      </c>
      <c r="D14" s="12" t="s">
        <v>47</v>
      </c>
      <c r="E14" s="20">
        <v>60000</v>
      </c>
      <c r="F14" s="20">
        <v>5000</v>
      </c>
      <c r="G14" s="20">
        <v>5000</v>
      </c>
      <c r="H14" s="20">
        <v>5000</v>
      </c>
      <c r="I14" s="20">
        <v>5000</v>
      </c>
      <c r="J14" s="20">
        <v>5000</v>
      </c>
      <c r="K14" s="20">
        <v>5000</v>
      </c>
      <c r="L14" s="20">
        <v>5000</v>
      </c>
      <c r="M14" s="20">
        <v>5000</v>
      </c>
      <c r="N14" s="20">
        <v>5000</v>
      </c>
      <c r="O14" s="20">
        <v>5000</v>
      </c>
      <c r="P14" s="20">
        <v>5000</v>
      </c>
      <c r="Q14" s="20">
        <v>5000</v>
      </c>
      <c r="R14" s="34">
        <f t="shared" si="0"/>
        <v>60000</v>
      </c>
    </row>
    <row r="15" spans="1:18" s="12" customFormat="1" ht="12.75" x14ac:dyDescent="0.2">
      <c r="A15" s="12" t="s">
        <v>0</v>
      </c>
      <c r="B15" s="12" t="s">
        <v>137</v>
      </c>
      <c r="C15" s="13" t="s">
        <v>79</v>
      </c>
      <c r="D15" s="15" t="s">
        <v>98</v>
      </c>
      <c r="E15" s="20">
        <v>11916336.6</v>
      </c>
      <c r="F15" s="20">
        <v>993028.08</v>
      </c>
      <c r="G15" s="20">
        <v>993028.08</v>
      </c>
      <c r="H15" s="20">
        <v>993028.08</v>
      </c>
      <c r="I15" s="20">
        <v>993028.08</v>
      </c>
      <c r="J15" s="20">
        <v>993028.08</v>
      </c>
      <c r="K15" s="20">
        <v>993028.08</v>
      </c>
      <c r="L15" s="20">
        <v>993028.08</v>
      </c>
      <c r="M15" s="20">
        <v>993028.08</v>
      </c>
      <c r="N15" s="20">
        <v>993028.08</v>
      </c>
      <c r="O15" s="20">
        <v>993028.08</v>
      </c>
      <c r="P15" s="20">
        <v>993028.08</v>
      </c>
      <c r="Q15" s="20">
        <v>993028.08</v>
      </c>
      <c r="R15" s="34">
        <f t="shared" si="0"/>
        <v>11916336.959999999</v>
      </c>
    </row>
    <row r="16" spans="1:18" s="12" customFormat="1" ht="12.75" x14ac:dyDescent="0.2">
      <c r="A16" s="12" t="s">
        <v>0</v>
      </c>
      <c r="B16" s="12" t="s">
        <v>138</v>
      </c>
      <c r="C16" s="13" t="s">
        <v>79</v>
      </c>
      <c r="D16" s="12" t="s">
        <v>48</v>
      </c>
      <c r="E16" s="20">
        <v>6000000</v>
      </c>
      <c r="F16" s="20">
        <v>800000</v>
      </c>
      <c r="G16" s="20">
        <v>800000</v>
      </c>
      <c r="H16" s="20">
        <v>400000</v>
      </c>
      <c r="I16" s="20">
        <v>400000</v>
      </c>
      <c r="J16" s="20">
        <v>400000</v>
      </c>
      <c r="K16" s="20">
        <v>400000</v>
      </c>
      <c r="L16" s="20">
        <v>400000</v>
      </c>
      <c r="M16" s="20">
        <v>400000</v>
      </c>
      <c r="N16" s="20">
        <v>400000</v>
      </c>
      <c r="O16" s="20">
        <v>400000</v>
      </c>
      <c r="P16" s="20">
        <v>400000</v>
      </c>
      <c r="Q16" s="20">
        <v>800000</v>
      </c>
      <c r="R16" s="34">
        <f t="shared" si="0"/>
        <v>6000000</v>
      </c>
    </row>
    <row r="17" spans="1:18" s="12" customFormat="1" ht="12.75" x14ac:dyDescent="0.2">
      <c r="A17" s="25"/>
      <c r="B17" s="26">
        <v>1000</v>
      </c>
      <c r="C17" s="26"/>
      <c r="D17" s="25" t="s">
        <v>92</v>
      </c>
      <c r="E17" s="24">
        <f t="shared" ref="E17:R17" si="1">SUM(E7:E16)</f>
        <v>41971897.600000001</v>
      </c>
      <c r="F17" s="24">
        <f t="shared" si="1"/>
        <v>3822224.33</v>
      </c>
      <c r="G17" s="24">
        <f t="shared" si="1"/>
        <v>3709551.33</v>
      </c>
      <c r="H17" s="24">
        <f t="shared" si="1"/>
        <v>3422224.33</v>
      </c>
      <c r="I17" s="24">
        <f t="shared" si="1"/>
        <v>3309551.33</v>
      </c>
      <c r="J17" s="24">
        <f t="shared" si="1"/>
        <v>3422224.33</v>
      </c>
      <c r="K17" s="24">
        <f t="shared" si="1"/>
        <v>3443835.33</v>
      </c>
      <c r="L17" s="24">
        <f t="shared" si="1"/>
        <v>3422224.33</v>
      </c>
      <c r="M17" s="24">
        <f t="shared" si="1"/>
        <v>3422224.33</v>
      </c>
      <c r="N17" s="24">
        <f t="shared" si="1"/>
        <v>3309551.33</v>
      </c>
      <c r="O17" s="24">
        <f t="shared" si="1"/>
        <v>3422224.33</v>
      </c>
      <c r="P17" s="24">
        <f t="shared" si="1"/>
        <v>3309551.33</v>
      </c>
      <c r="Q17" s="24">
        <f t="shared" si="1"/>
        <v>3956512.33</v>
      </c>
      <c r="R17" s="35">
        <f t="shared" si="1"/>
        <v>41971898.960000001</v>
      </c>
    </row>
    <row r="18" spans="1:18" s="12" customFormat="1" ht="12.75" x14ac:dyDescent="0.2">
      <c r="A18" s="12" t="s">
        <v>0</v>
      </c>
      <c r="B18" s="12" t="s">
        <v>139</v>
      </c>
      <c r="C18" s="13" t="s">
        <v>79</v>
      </c>
      <c r="D18" s="12" t="s">
        <v>99</v>
      </c>
      <c r="E18" s="20">
        <v>220215</v>
      </c>
      <c r="F18" s="20">
        <f>+E18/12</f>
        <v>18351.25</v>
      </c>
      <c r="G18" s="20">
        <v>18351.25</v>
      </c>
      <c r="H18" s="20">
        <v>18351.25</v>
      </c>
      <c r="I18" s="20">
        <v>18351.25</v>
      </c>
      <c r="J18" s="20">
        <v>18351.25</v>
      </c>
      <c r="K18" s="20">
        <v>18351.25</v>
      </c>
      <c r="L18" s="20">
        <v>18351.25</v>
      </c>
      <c r="M18" s="20">
        <v>18351.25</v>
      </c>
      <c r="N18" s="20">
        <v>18351.25</v>
      </c>
      <c r="O18" s="20">
        <v>18351.25</v>
      </c>
      <c r="P18" s="20">
        <v>18351.25</v>
      </c>
      <c r="Q18" s="20">
        <v>18351.25</v>
      </c>
      <c r="R18" s="34">
        <f t="shared" ref="R18:R50" si="2">SUM(F18:Q18)</f>
        <v>220215</v>
      </c>
    </row>
    <row r="19" spans="1:18" s="12" customFormat="1" ht="12.75" x14ac:dyDescent="0.2">
      <c r="A19" s="12" t="s">
        <v>0</v>
      </c>
      <c r="B19" s="12" t="s">
        <v>140</v>
      </c>
      <c r="C19" s="13" t="s">
        <v>79</v>
      </c>
      <c r="D19" s="12" t="s">
        <v>49</v>
      </c>
      <c r="E19" s="20">
        <v>90000</v>
      </c>
      <c r="F19" s="20">
        <f t="shared" ref="F19:F50" si="3">+E19/12</f>
        <v>7500</v>
      </c>
      <c r="G19" s="20">
        <v>7500</v>
      </c>
      <c r="H19" s="20">
        <v>7500</v>
      </c>
      <c r="I19" s="20">
        <v>7500</v>
      </c>
      <c r="J19" s="20">
        <v>7500</v>
      </c>
      <c r="K19" s="20">
        <v>7500</v>
      </c>
      <c r="L19" s="20">
        <v>7500</v>
      </c>
      <c r="M19" s="20">
        <v>7500</v>
      </c>
      <c r="N19" s="20">
        <v>7500</v>
      </c>
      <c r="O19" s="20">
        <v>7500</v>
      </c>
      <c r="P19" s="20">
        <v>7500</v>
      </c>
      <c r="Q19" s="20">
        <v>7500</v>
      </c>
      <c r="R19" s="34">
        <f t="shared" si="2"/>
        <v>90000</v>
      </c>
    </row>
    <row r="20" spans="1:18" s="12" customFormat="1" ht="12.75" x14ac:dyDescent="0.2">
      <c r="A20" s="12" t="s">
        <v>0</v>
      </c>
      <c r="B20" s="12" t="s">
        <v>141</v>
      </c>
      <c r="C20" s="13" t="s">
        <v>79</v>
      </c>
      <c r="D20" s="12" t="s">
        <v>100</v>
      </c>
      <c r="E20" s="20">
        <v>3698</v>
      </c>
      <c r="F20" s="20">
        <f t="shared" si="3"/>
        <v>308.16666666666669</v>
      </c>
      <c r="G20" s="20">
        <v>308.16666666666669</v>
      </c>
      <c r="H20" s="20">
        <v>308.16666666666669</v>
      </c>
      <c r="I20" s="20">
        <v>308.16666666666669</v>
      </c>
      <c r="J20" s="20">
        <v>308.16666666666669</v>
      </c>
      <c r="K20" s="20">
        <v>308.16666666666669</v>
      </c>
      <c r="L20" s="20">
        <v>308.16666666666669</v>
      </c>
      <c r="M20" s="20">
        <v>308.16666666666669</v>
      </c>
      <c r="N20" s="20">
        <v>308.16666666666669</v>
      </c>
      <c r="O20" s="20">
        <v>308.16666666666669</v>
      </c>
      <c r="P20" s="20">
        <v>308.16666666666669</v>
      </c>
      <c r="Q20" s="20">
        <v>308.16666666666669</v>
      </c>
      <c r="R20" s="34">
        <f t="shared" si="2"/>
        <v>3697.9999999999995</v>
      </c>
    </row>
    <row r="21" spans="1:18" s="12" customFormat="1" ht="12.75" x14ac:dyDescent="0.2">
      <c r="A21" s="12" t="s">
        <v>0</v>
      </c>
      <c r="B21" s="12" t="s">
        <v>142</v>
      </c>
      <c r="C21" s="13" t="s">
        <v>79</v>
      </c>
      <c r="D21" s="12" t="s">
        <v>125</v>
      </c>
      <c r="E21" s="20">
        <v>265054</v>
      </c>
      <c r="F21" s="20">
        <f>+E21/12</f>
        <v>22087.833333333332</v>
      </c>
      <c r="G21" s="20">
        <v>22087.833333333332</v>
      </c>
      <c r="H21" s="20">
        <v>22087.833333333332</v>
      </c>
      <c r="I21" s="20">
        <v>22087.833333333332</v>
      </c>
      <c r="J21" s="20">
        <v>22087.833333333332</v>
      </c>
      <c r="K21" s="20">
        <v>22087.833333333332</v>
      </c>
      <c r="L21" s="20">
        <v>22087.833333333332</v>
      </c>
      <c r="M21" s="20">
        <v>22087.833333333332</v>
      </c>
      <c r="N21" s="20">
        <v>22087.833333333332</v>
      </c>
      <c r="O21" s="20">
        <v>22087.833333333332</v>
      </c>
      <c r="P21" s="20">
        <v>22087.833333333332</v>
      </c>
      <c r="Q21" s="20">
        <v>22087.833333333332</v>
      </c>
      <c r="R21" s="34">
        <f t="shared" si="2"/>
        <v>265054.00000000006</v>
      </c>
    </row>
    <row r="22" spans="1:18" s="12" customFormat="1" ht="12.75" x14ac:dyDescent="0.2">
      <c r="A22" s="12" t="s">
        <v>0</v>
      </c>
      <c r="B22" s="12" t="s">
        <v>143</v>
      </c>
      <c r="C22" s="13" t="s">
        <v>79</v>
      </c>
      <c r="D22" s="12" t="s">
        <v>50</v>
      </c>
      <c r="E22" s="20">
        <v>4426</v>
      </c>
      <c r="F22" s="20">
        <f t="shared" si="3"/>
        <v>368.83333333333331</v>
      </c>
      <c r="G22" s="20">
        <v>368.83333333333331</v>
      </c>
      <c r="H22" s="20">
        <v>368.83333333333331</v>
      </c>
      <c r="I22" s="20">
        <v>368.83333333333331</v>
      </c>
      <c r="J22" s="20">
        <v>368.83333333333331</v>
      </c>
      <c r="K22" s="20">
        <v>368.83333333333331</v>
      </c>
      <c r="L22" s="20">
        <v>368.83333333333331</v>
      </c>
      <c r="M22" s="20">
        <v>368.83333333333331</v>
      </c>
      <c r="N22" s="20">
        <v>368.83333333333331</v>
      </c>
      <c r="O22" s="20">
        <v>368.83333333333331</v>
      </c>
      <c r="P22" s="20">
        <v>368.83333333333331</v>
      </c>
      <c r="Q22" s="20">
        <v>368.83333333333331</v>
      </c>
      <c r="R22" s="34">
        <f t="shared" si="2"/>
        <v>4426.0000000000009</v>
      </c>
    </row>
    <row r="23" spans="1:18" s="12" customFormat="1" ht="12.75" x14ac:dyDescent="0.2">
      <c r="A23" s="12" t="s">
        <v>0</v>
      </c>
      <c r="B23" s="12" t="s">
        <v>144</v>
      </c>
      <c r="C23" s="13" t="s">
        <v>79</v>
      </c>
      <c r="D23" s="12" t="s">
        <v>51</v>
      </c>
      <c r="E23" s="20">
        <v>1265</v>
      </c>
      <c r="F23" s="20">
        <f t="shared" si="3"/>
        <v>105.41666666666667</v>
      </c>
      <c r="G23" s="20">
        <v>105.41666666666667</v>
      </c>
      <c r="H23" s="20">
        <v>105.41666666666667</v>
      </c>
      <c r="I23" s="20">
        <v>105.41666666666667</v>
      </c>
      <c r="J23" s="20">
        <v>105.41666666666667</v>
      </c>
      <c r="K23" s="20">
        <v>105.41666666666667</v>
      </c>
      <c r="L23" s="20">
        <v>105.41666666666667</v>
      </c>
      <c r="M23" s="20">
        <v>105.41666666666667</v>
      </c>
      <c r="N23" s="20">
        <v>105.41666666666667</v>
      </c>
      <c r="O23" s="20">
        <v>105.41666666666667</v>
      </c>
      <c r="P23" s="20">
        <v>105.41666666666667</v>
      </c>
      <c r="Q23" s="20">
        <v>105.41666666666667</v>
      </c>
      <c r="R23" s="34">
        <f t="shared" si="2"/>
        <v>1265</v>
      </c>
    </row>
    <row r="24" spans="1:18" s="12" customFormat="1" ht="12.75" x14ac:dyDescent="0.2">
      <c r="A24" s="12" t="s">
        <v>0</v>
      </c>
      <c r="B24" s="12" t="s">
        <v>145</v>
      </c>
      <c r="C24" s="13" t="s">
        <v>79</v>
      </c>
      <c r="D24" s="12" t="s">
        <v>101</v>
      </c>
      <c r="E24" s="20">
        <v>60000</v>
      </c>
      <c r="F24" s="20">
        <f>+E24/12</f>
        <v>5000</v>
      </c>
      <c r="G24" s="20">
        <v>5000</v>
      </c>
      <c r="H24" s="20">
        <v>5000</v>
      </c>
      <c r="I24" s="20">
        <v>5000</v>
      </c>
      <c r="J24" s="20">
        <v>5000</v>
      </c>
      <c r="K24" s="20">
        <v>5000</v>
      </c>
      <c r="L24" s="20">
        <v>5000</v>
      </c>
      <c r="M24" s="20">
        <v>5000</v>
      </c>
      <c r="N24" s="20">
        <v>5000</v>
      </c>
      <c r="O24" s="20">
        <v>5000</v>
      </c>
      <c r="P24" s="20">
        <v>5000</v>
      </c>
      <c r="Q24" s="20">
        <v>5000</v>
      </c>
      <c r="R24" s="34">
        <f t="shared" si="2"/>
        <v>60000</v>
      </c>
    </row>
    <row r="25" spans="1:18" s="12" customFormat="1" ht="12.75" x14ac:dyDescent="0.2">
      <c r="A25" s="12" t="s">
        <v>0</v>
      </c>
      <c r="B25" s="12" t="s">
        <v>146</v>
      </c>
      <c r="C25" s="13" t="s">
        <v>79</v>
      </c>
      <c r="D25" s="12" t="s">
        <v>52</v>
      </c>
      <c r="E25" s="20">
        <v>550944</v>
      </c>
      <c r="F25" s="20">
        <f t="shared" si="3"/>
        <v>45912</v>
      </c>
      <c r="G25" s="20">
        <v>45912</v>
      </c>
      <c r="H25" s="20">
        <v>45912</v>
      </c>
      <c r="I25" s="20">
        <v>45912</v>
      </c>
      <c r="J25" s="20">
        <v>45912</v>
      </c>
      <c r="K25" s="20">
        <v>45912</v>
      </c>
      <c r="L25" s="20">
        <v>45912</v>
      </c>
      <c r="M25" s="20">
        <v>45912</v>
      </c>
      <c r="N25" s="20">
        <v>45912</v>
      </c>
      <c r="O25" s="20">
        <v>45912</v>
      </c>
      <c r="P25" s="20">
        <v>45912</v>
      </c>
      <c r="Q25" s="20">
        <v>45912</v>
      </c>
      <c r="R25" s="34">
        <f t="shared" si="2"/>
        <v>550944</v>
      </c>
    </row>
    <row r="26" spans="1:18" s="12" customFormat="1" ht="12.75" x14ac:dyDescent="0.2">
      <c r="A26" s="12" t="s">
        <v>0</v>
      </c>
      <c r="B26" s="12" t="s">
        <v>147</v>
      </c>
      <c r="C26" s="13" t="s">
        <v>79</v>
      </c>
      <c r="D26" s="12" t="s">
        <v>53</v>
      </c>
      <c r="E26" s="20">
        <v>67000</v>
      </c>
      <c r="F26" s="20">
        <f t="shared" si="3"/>
        <v>5583.333333333333</v>
      </c>
      <c r="G26" s="20">
        <v>5583.333333333333</v>
      </c>
      <c r="H26" s="20">
        <v>5583.333333333333</v>
      </c>
      <c r="I26" s="20">
        <v>5583.333333333333</v>
      </c>
      <c r="J26" s="20">
        <v>5583.333333333333</v>
      </c>
      <c r="K26" s="20">
        <v>5583.333333333333</v>
      </c>
      <c r="L26" s="20">
        <v>5583.333333333333</v>
      </c>
      <c r="M26" s="20">
        <v>5583.333333333333</v>
      </c>
      <c r="N26" s="20">
        <v>5583.333333333333</v>
      </c>
      <c r="O26" s="20">
        <v>5583.333333333333</v>
      </c>
      <c r="P26" s="20">
        <v>5583.333333333333</v>
      </c>
      <c r="Q26" s="20">
        <v>5583.333333333333</v>
      </c>
      <c r="R26" s="34">
        <f t="shared" si="2"/>
        <v>67000.000000000015</v>
      </c>
    </row>
    <row r="27" spans="1:18" s="12" customFormat="1" ht="12.75" x14ac:dyDescent="0.2">
      <c r="A27" s="12" t="s">
        <v>0</v>
      </c>
      <c r="B27" s="12" t="s">
        <v>148</v>
      </c>
      <c r="C27" s="13" t="s">
        <v>79</v>
      </c>
      <c r="D27" s="12" t="s">
        <v>102</v>
      </c>
      <c r="E27" s="20">
        <v>15000</v>
      </c>
      <c r="F27" s="20">
        <f t="shared" si="3"/>
        <v>1250</v>
      </c>
      <c r="G27" s="20">
        <v>1250</v>
      </c>
      <c r="H27" s="20">
        <v>1250</v>
      </c>
      <c r="I27" s="20">
        <v>1250</v>
      </c>
      <c r="J27" s="20">
        <v>1250</v>
      </c>
      <c r="K27" s="20">
        <v>1250</v>
      </c>
      <c r="L27" s="20">
        <v>1250</v>
      </c>
      <c r="M27" s="20">
        <v>1250</v>
      </c>
      <c r="N27" s="20">
        <v>1250</v>
      </c>
      <c r="O27" s="20">
        <v>1250</v>
      </c>
      <c r="P27" s="20">
        <v>1250</v>
      </c>
      <c r="Q27" s="20">
        <v>1250</v>
      </c>
      <c r="R27" s="34">
        <f t="shared" si="2"/>
        <v>15000</v>
      </c>
    </row>
    <row r="28" spans="1:18" s="12" customFormat="1" ht="12.75" x14ac:dyDescent="0.2">
      <c r="A28" s="12" t="s">
        <v>0</v>
      </c>
      <c r="B28" s="12" t="s">
        <v>149</v>
      </c>
      <c r="C28" s="13" t="s">
        <v>79</v>
      </c>
      <c r="D28" s="12" t="s">
        <v>103</v>
      </c>
      <c r="E28" s="20">
        <v>48000</v>
      </c>
      <c r="F28" s="20">
        <f t="shared" si="3"/>
        <v>4000</v>
      </c>
      <c r="G28" s="20">
        <v>4000</v>
      </c>
      <c r="H28" s="20">
        <v>4000</v>
      </c>
      <c r="I28" s="20">
        <v>4000</v>
      </c>
      <c r="J28" s="20">
        <v>4000</v>
      </c>
      <c r="K28" s="20">
        <v>4000</v>
      </c>
      <c r="L28" s="20">
        <v>4000</v>
      </c>
      <c r="M28" s="20">
        <v>4000</v>
      </c>
      <c r="N28" s="20">
        <v>4000</v>
      </c>
      <c r="O28" s="20">
        <v>4000</v>
      </c>
      <c r="P28" s="20">
        <v>4000</v>
      </c>
      <c r="Q28" s="20">
        <v>4000</v>
      </c>
      <c r="R28" s="34">
        <f t="shared" si="2"/>
        <v>48000</v>
      </c>
    </row>
    <row r="29" spans="1:18" s="12" customFormat="1" ht="12.75" x14ac:dyDescent="0.2">
      <c r="A29" s="12" t="s">
        <v>0</v>
      </c>
      <c r="B29" s="12" t="s">
        <v>150</v>
      </c>
      <c r="C29" s="13" t="s">
        <v>79</v>
      </c>
      <c r="D29" s="12" t="s">
        <v>54</v>
      </c>
      <c r="E29" s="20">
        <v>20000</v>
      </c>
      <c r="F29" s="20">
        <f t="shared" si="3"/>
        <v>1666.6666666666667</v>
      </c>
      <c r="G29" s="20">
        <v>1666.6666666666667</v>
      </c>
      <c r="H29" s="20">
        <v>1666.6666666666667</v>
      </c>
      <c r="I29" s="20">
        <v>1666.6666666666667</v>
      </c>
      <c r="J29" s="20">
        <v>1666.6666666666667</v>
      </c>
      <c r="K29" s="20">
        <v>1666.6666666666667</v>
      </c>
      <c r="L29" s="20">
        <v>1666.6666666666667</v>
      </c>
      <c r="M29" s="20">
        <v>1666.6666666666667</v>
      </c>
      <c r="N29" s="20">
        <v>1666.6666666666667</v>
      </c>
      <c r="O29" s="20">
        <v>1666.6666666666667</v>
      </c>
      <c r="P29" s="20">
        <v>1666.6666666666667</v>
      </c>
      <c r="Q29" s="20">
        <v>1666.6666666666667</v>
      </c>
      <c r="R29" s="34">
        <f t="shared" si="2"/>
        <v>20000</v>
      </c>
    </row>
    <row r="30" spans="1:18" s="12" customFormat="1" ht="12.75" x14ac:dyDescent="0.2">
      <c r="A30" s="12" t="s">
        <v>0</v>
      </c>
      <c r="B30" s="12" t="s">
        <v>151</v>
      </c>
      <c r="C30" s="13" t="s">
        <v>79</v>
      </c>
      <c r="D30" s="12" t="s">
        <v>55</v>
      </c>
      <c r="E30" s="20">
        <v>15000</v>
      </c>
      <c r="F30" s="20">
        <f t="shared" si="3"/>
        <v>1250</v>
      </c>
      <c r="G30" s="20">
        <v>1250</v>
      </c>
      <c r="H30" s="20">
        <v>1250</v>
      </c>
      <c r="I30" s="20">
        <v>1250</v>
      </c>
      <c r="J30" s="20">
        <v>1250</v>
      </c>
      <c r="K30" s="20">
        <v>1250</v>
      </c>
      <c r="L30" s="20">
        <v>1250</v>
      </c>
      <c r="M30" s="20">
        <v>1250</v>
      </c>
      <c r="N30" s="20">
        <v>1250</v>
      </c>
      <c r="O30" s="20">
        <v>1250</v>
      </c>
      <c r="P30" s="20">
        <v>1250</v>
      </c>
      <c r="Q30" s="20">
        <v>1250</v>
      </c>
      <c r="R30" s="34">
        <f t="shared" si="2"/>
        <v>15000</v>
      </c>
    </row>
    <row r="31" spans="1:18" s="12" customFormat="1" ht="12.75" x14ac:dyDescent="0.2">
      <c r="A31" s="12" t="s">
        <v>0</v>
      </c>
      <c r="B31" s="12" t="s">
        <v>152</v>
      </c>
      <c r="C31" s="13" t="s">
        <v>79</v>
      </c>
      <c r="D31" s="12" t="s">
        <v>56</v>
      </c>
      <c r="E31" s="20">
        <v>30000</v>
      </c>
      <c r="F31" s="20">
        <f t="shared" si="3"/>
        <v>2500</v>
      </c>
      <c r="G31" s="20">
        <v>2500</v>
      </c>
      <c r="H31" s="20">
        <v>2500</v>
      </c>
      <c r="I31" s="20">
        <v>2500</v>
      </c>
      <c r="J31" s="20">
        <v>2500</v>
      </c>
      <c r="K31" s="20">
        <v>2500</v>
      </c>
      <c r="L31" s="20">
        <v>2500</v>
      </c>
      <c r="M31" s="20">
        <v>2500</v>
      </c>
      <c r="N31" s="20">
        <v>2500</v>
      </c>
      <c r="O31" s="20">
        <v>2500</v>
      </c>
      <c r="P31" s="20">
        <v>2500</v>
      </c>
      <c r="Q31" s="20">
        <v>2500</v>
      </c>
      <c r="R31" s="34">
        <f t="shared" si="2"/>
        <v>30000</v>
      </c>
    </row>
    <row r="32" spans="1:18" s="12" customFormat="1" ht="12.75" x14ac:dyDescent="0.2">
      <c r="A32" s="12" t="s">
        <v>0</v>
      </c>
      <c r="B32" s="12" t="s">
        <v>153</v>
      </c>
      <c r="C32" s="13" t="s">
        <v>79</v>
      </c>
      <c r="D32" s="12" t="s">
        <v>57</v>
      </c>
      <c r="E32" s="20">
        <v>20000</v>
      </c>
      <c r="F32" s="20">
        <f t="shared" si="3"/>
        <v>1666.6666666666667</v>
      </c>
      <c r="G32" s="20">
        <v>1666.6666666666667</v>
      </c>
      <c r="H32" s="20">
        <v>1666.6666666666667</v>
      </c>
      <c r="I32" s="20">
        <v>1666.6666666666667</v>
      </c>
      <c r="J32" s="20">
        <v>1666.6666666666667</v>
      </c>
      <c r="K32" s="20">
        <v>1666.6666666666667</v>
      </c>
      <c r="L32" s="20">
        <v>1666.6666666666667</v>
      </c>
      <c r="M32" s="20">
        <v>1666.6666666666667</v>
      </c>
      <c r="N32" s="20">
        <v>1666.6666666666667</v>
      </c>
      <c r="O32" s="20">
        <v>1666.6666666666667</v>
      </c>
      <c r="P32" s="20">
        <v>1666.6666666666667</v>
      </c>
      <c r="Q32" s="20">
        <v>1666.6666666666667</v>
      </c>
      <c r="R32" s="34">
        <f t="shared" si="2"/>
        <v>20000</v>
      </c>
    </row>
    <row r="33" spans="1:18" s="12" customFormat="1" ht="12.75" x14ac:dyDescent="0.2">
      <c r="A33" s="12" t="s">
        <v>0</v>
      </c>
      <c r="B33" s="12" t="s">
        <v>154</v>
      </c>
      <c r="C33" s="13" t="s">
        <v>79</v>
      </c>
      <c r="D33" s="12" t="s">
        <v>104</v>
      </c>
      <c r="E33" s="20">
        <f>68555+45000</f>
        <v>113555</v>
      </c>
      <c r="F33" s="20">
        <f t="shared" si="3"/>
        <v>9462.9166666666661</v>
      </c>
      <c r="G33" s="20">
        <v>9462.9166666666661</v>
      </c>
      <c r="H33" s="20">
        <v>9462.9166666666661</v>
      </c>
      <c r="I33" s="20">
        <v>9462.9166666666661</v>
      </c>
      <c r="J33" s="20">
        <v>9462.9166666666661</v>
      </c>
      <c r="K33" s="20">
        <v>9462.9166666666661</v>
      </c>
      <c r="L33" s="20">
        <v>9462.9166666666661</v>
      </c>
      <c r="M33" s="20">
        <v>9462.9166666666661</v>
      </c>
      <c r="N33" s="20">
        <v>9462.9166666666661</v>
      </c>
      <c r="O33" s="20">
        <v>9462.9166666666661</v>
      </c>
      <c r="P33" s="20">
        <v>9462.9166666666661</v>
      </c>
      <c r="Q33" s="20">
        <v>9462.9166666666661</v>
      </c>
      <c r="R33" s="34">
        <f t="shared" si="2"/>
        <v>113555.00000000001</v>
      </c>
    </row>
    <row r="34" spans="1:18" s="12" customFormat="1" ht="12.75" x14ac:dyDescent="0.2">
      <c r="A34" s="12" t="s">
        <v>0</v>
      </c>
      <c r="B34" s="12" t="s">
        <v>155</v>
      </c>
      <c r="C34" s="13" t="s">
        <v>79</v>
      </c>
      <c r="D34" s="12" t="s">
        <v>105</v>
      </c>
      <c r="E34" s="20">
        <v>20000</v>
      </c>
      <c r="F34" s="20">
        <f t="shared" si="3"/>
        <v>1666.6666666666667</v>
      </c>
      <c r="G34" s="20">
        <v>1666.6666666666667</v>
      </c>
      <c r="H34" s="20">
        <v>1666.6666666666667</v>
      </c>
      <c r="I34" s="20">
        <v>1666.6666666666667</v>
      </c>
      <c r="J34" s="20">
        <v>1666.6666666666667</v>
      </c>
      <c r="K34" s="20">
        <v>1666.6666666666667</v>
      </c>
      <c r="L34" s="20">
        <v>1666.6666666666667</v>
      </c>
      <c r="M34" s="20">
        <v>1666.6666666666667</v>
      </c>
      <c r="N34" s="20">
        <v>1666.6666666666667</v>
      </c>
      <c r="O34" s="20">
        <v>1666.6666666666667</v>
      </c>
      <c r="P34" s="20">
        <v>1666.6666666666667</v>
      </c>
      <c r="Q34" s="20">
        <v>1666.6666666666667</v>
      </c>
      <c r="R34" s="34">
        <f t="shared" si="2"/>
        <v>20000</v>
      </c>
    </row>
    <row r="35" spans="1:18" s="12" customFormat="1" ht="12.75" x14ac:dyDescent="0.2">
      <c r="A35" s="12" t="s">
        <v>0</v>
      </c>
      <c r="B35" s="12" t="s">
        <v>156</v>
      </c>
      <c r="C35" s="13" t="s">
        <v>79</v>
      </c>
      <c r="D35" s="12" t="s">
        <v>58</v>
      </c>
      <c r="E35" s="20">
        <v>2000</v>
      </c>
      <c r="F35" s="20">
        <f t="shared" si="3"/>
        <v>166.66666666666666</v>
      </c>
      <c r="G35" s="20">
        <v>166.66666666666666</v>
      </c>
      <c r="H35" s="20">
        <v>166.66666666666666</v>
      </c>
      <c r="I35" s="20">
        <v>166.66666666666666</v>
      </c>
      <c r="J35" s="20">
        <v>166.66666666666666</v>
      </c>
      <c r="K35" s="20">
        <v>166.66666666666666</v>
      </c>
      <c r="L35" s="20">
        <v>166.66666666666666</v>
      </c>
      <c r="M35" s="20">
        <v>166.66666666666666</v>
      </c>
      <c r="N35" s="20">
        <v>166.66666666666666</v>
      </c>
      <c r="O35" s="20">
        <v>166.66666666666666</v>
      </c>
      <c r="P35" s="20">
        <v>166.66666666666666</v>
      </c>
      <c r="Q35" s="20">
        <v>166.66666666666666</v>
      </c>
      <c r="R35" s="34">
        <f t="shared" si="2"/>
        <v>2000.0000000000002</v>
      </c>
    </row>
    <row r="36" spans="1:18" s="12" customFormat="1" ht="12.75" x14ac:dyDescent="0.2">
      <c r="A36" s="12" t="s">
        <v>0</v>
      </c>
      <c r="B36" s="12" t="s">
        <v>157</v>
      </c>
      <c r="C36" s="13" t="s">
        <v>79</v>
      </c>
      <c r="D36" s="12" t="s">
        <v>106</v>
      </c>
      <c r="E36" s="20">
        <f>100000+100000</f>
        <v>200000</v>
      </c>
      <c r="F36" s="20">
        <f t="shared" si="3"/>
        <v>16666.666666666668</v>
      </c>
      <c r="G36" s="20">
        <v>16666.666666666668</v>
      </c>
      <c r="H36" s="20">
        <v>16666.666666666668</v>
      </c>
      <c r="I36" s="20">
        <v>16666.666666666668</v>
      </c>
      <c r="J36" s="20">
        <v>16666.666666666668</v>
      </c>
      <c r="K36" s="20">
        <v>16666.666666666668</v>
      </c>
      <c r="L36" s="20">
        <v>16666.666666666668</v>
      </c>
      <c r="M36" s="20">
        <v>16666.666666666668</v>
      </c>
      <c r="N36" s="20">
        <v>16666.666666666668</v>
      </c>
      <c r="O36" s="20">
        <v>16666.666666666668</v>
      </c>
      <c r="P36" s="20">
        <v>16666.666666666668</v>
      </c>
      <c r="Q36" s="20">
        <v>16666.666666666668</v>
      </c>
      <c r="R36" s="34">
        <f t="shared" si="2"/>
        <v>199999.99999999997</v>
      </c>
    </row>
    <row r="37" spans="1:18" s="12" customFormat="1" ht="12.75" x14ac:dyDescent="0.2">
      <c r="A37" s="12" t="s">
        <v>0</v>
      </c>
      <c r="B37" s="12" t="s">
        <v>158</v>
      </c>
      <c r="C37" s="13" t="s">
        <v>79</v>
      </c>
      <c r="D37" s="12" t="s">
        <v>59</v>
      </c>
      <c r="E37" s="20">
        <v>15616</v>
      </c>
      <c r="F37" s="20">
        <f t="shared" si="3"/>
        <v>1301.3333333333333</v>
      </c>
      <c r="G37" s="20">
        <v>1301.3333333333333</v>
      </c>
      <c r="H37" s="20">
        <v>1301.3333333333333</v>
      </c>
      <c r="I37" s="20">
        <v>1301.3333333333333</v>
      </c>
      <c r="J37" s="20">
        <v>1301.3333333333333</v>
      </c>
      <c r="K37" s="20">
        <v>1301.3333333333333</v>
      </c>
      <c r="L37" s="20">
        <v>1301.3333333333333</v>
      </c>
      <c r="M37" s="20">
        <v>1301.3333333333333</v>
      </c>
      <c r="N37" s="20">
        <v>1301.3333333333333</v>
      </c>
      <c r="O37" s="20">
        <v>1301.3333333333333</v>
      </c>
      <c r="P37" s="20">
        <v>1301.3333333333333</v>
      </c>
      <c r="Q37" s="20">
        <v>1301.3333333333333</v>
      </c>
      <c r="R37" s="34">
        <f t="shared" si="2"/>
        <v>15616.000000000002</v>
      </c>
    </row>
    <row r="38" spans="1:18" s="12" customFormat="1" ht="12.75" x14ac:dyDescent="0.2">
      <c r="A38" s="12" t="s">
        <v>0</v>
      </c>
      <c r="B38" s="12" t="s">
        <v>159</v>
      </c>
      <c r="C38" s="13" t="s">
        <v>79</v>
      </c>
      <c r="D38" s="12" t="s">
        <v>107</v>
      </c>
      <c r="E38" s="20">
        <v>264</v>
      </c>
      <c r="F38" s="20">
        <f t="shared" si="3"/>
        <v>22</v>
      </c>
      <c r="G38" s="20">
        <v>22</v>
      </c>
      <c r="H38" s="20">
        <v>22</v>
      </c>
      <c r="I38" s="20">
        <v>22</v>
      </c>
      <c r="J38" s="20">
        <v>22</v>
      </c>
      <c r="K38" s="20">
        <v>22</v>
      </c>
      <c r="L38" s="20">
        <v>22</v>
      </c>
      <c r="M38" s="20">
        <v>22</v>
      </c>
      <c r="N38" s="20">
        <v>22</v>
      </c>
      <c r="O38" s="20">
        <v>22</v>
      </c>
      <c r="P38" s="20">
        <v>22</v>
      </c>
      <c r="Q38" s="20">
        <v>22</v>
      </c>
      <c r="R38" s="34">
        <f t="shared" si="2"/>
        <v>264</v>
      </c>
    </row>
    <row r="39" spans="1:18" s="12" customFormat="1" ht="12.75" x14ac:dyDescent="0.2">
      <c r="A39" s="12" t="s">
        <v>0</v>
      </c>
      <c r="B39" s="12" t="s">
        <v>160</v>
      </c>
      <c r="C39" s="13" t="s">
        <v>79</v>
      </c>
      <c r="D39" s="12" t="s">
        <v>108</v>
      </c>
      <c r="E39" s="20">
        <v>10000</v>
      </c>
      <c r="F39" s="20">
        <f t="shared" si="3"/>
        <v>833.33333333333337</v>
      </c>
      <c r="G39" s="20">
        <v>833.33333333333337</v>
      </c>
      <c r="H39" s="20">
        <v>833.33333333333337</v>
      </c>
      <c r="I39" s="20">
        <v>833.33333333333337</v>
      </c>
      <c r="J39" s="20">
        <v>833.33333333333337</v>
      </c>
      <c r="K39" s="20">
        <v>833.33333333333337</v>
      </c>
      <c r="L39" s="20">
        <v>833.33333333333337</v>
      </c>
      <c r="M39" s="20">
        <v>833.33333333333337</v>
      </c>
      <c r="N39" s="20">
        <v>833.33333333333337</v>
      </c>
      <c r="O39" s="20">
        <v>833.33333333333337</v>
      </c>
      <c r="P39" s="20">
        <v>833.33333333333337</v>
      </c>
      <c r="Q39" s="20">
        <v>833.33333333333337</v>
      </c>
      <c r="R39" s="34">
        <f t="shared" si="2"/>
        <v>10000</v>
      </c>
    </row>
    <row r="40" spans="1:18" s="12" customFormat="1" ht="12.75" x14ac:dyDescent="0.2">
      <c r="A40" s="12" t="s">
        <v>0</v>
      </c>
      <c r="B40" s="12" t="s">
        <v>161</v>
      </c>
      <c r="C40" s="13" t="s">
        <v>79</v>
      </c>
      <c r="D40" s="12" t="s">
        <v>109</v>
      </c>
      <c r="E40" s="20">
        <v>15000</v>
      </c>
      <c r="F40" s="20">
        <f t="shared" si="3"/>
        <v>1250</v>
      </c>
      <c r="G40" s="20">
        <v>1250</v>
      </c>
      <c r="H40" s="20">
        <v>1250</v>
      </c>
      <c r="I40" s="20">
        <v>1250</v>
      </c>
      <c r="J40" s="20">
        <v>1250</v>
      </c>
      <c r="K40" s="20">
        <v>1250</v>
      </c>
      <c r="L40" s="20">
        <v>1250</v>
      </c>
      <c r="M40" s="20">
        <v>1250</v>
      </c>
      <c r="N40" s="20">
        <v>1250</v>
      </c>
      <c r="O40" s="20">
        <v>1250</v>
      </c>
      <c r="P40" s="20">
        <v>1250</v>
      </c>
      <c r="Q40" s="20">
        <v>1250</v>
      </c>
      <c r="R40" s="34">
        <f t="shared" si="2"/>
        <v>15000</v>
      </c>
    </row>
    <row r="41" spans="1:18" s="12" customFormat="1" ht="12.75" x14ac:dyDescent="0.2">
      <c r="A41" s="12" t="s">
        <v>0</v>
      </c>
      <c r="B41" s="15" t="s">
        <v>162</v>
      </c>
      <c r="C41" s="14" t="s">
        <v>79</v>
      </c>
      <c r="D41" s="15" t="s">
        <v>60</v>
      </c>
      <c r="E41" s="22">
        <v>350000</v>
      </c>
      <c r="F41" s="20">
        <f>+E41/12</f>
        <v>29166.666666666668</v>
      </c>
      <c r="G41" s="20">
        <v>29166.666666666668</v>
      </c>
      <c r="H41" s="20">
        <v>29166.666666666668</v>
      </c>
      <c r="I41" s="20">
        <v>29166.666666666668</v>
      </c>
      <c r="J41" s="20">
        <v>29166.666666666668</v>
      </c>
      <c r="K41" s="20">
        <v>29166.666666666668</v>
      </c>
      <c r="L41" s="20">
        <v>29166.666666666668</v>
      </c>
      <c r="M41" s="20">
        <v>29166.666666666668</v>
      </c>
      <c r="N41" s="20">
        <v>29166.666666666668</v>
      </c>
      <c r="O41" s="20">
        <v>29166.666666666668</v>
      </c>
      <c r="P41" s="20">
        <v>29166.666666666668</v>
      </c>
      <c r="Q41" s="20">
        <v>29166.666666666668</v>
      </c>
      <c r="R41" s="34">
        <f t="shared" si="2"/>
        <v>350000.00000000006</v>
      </c>
    </row>
    <row r="42" spans="1:18" s="12" customFormat="1" ht="12.75" x14ac:dyDescent="0.2">
      <c r="A42" s="12" t="s">
        <v>0</v>
      </c>
      <c r="B42" s="12" t="s">
        <v>163</v>
      </c>
      <c r="C42" s="13" t="s">
        <v>79</v>
      </c>
      <c r="D42" s="12" t="s">
        <v>61</v>
      </c>
      <c r="E42" s="20">
        <v>20000</v>
      </c>
      <c r="F42" s="20">
        <f t="shared" si="3"/>
        <v>1666.6666666666667</v>
      </c>
      <c r="G42" s="20">
        <v>1666.6666666666667</v>
      </c>
      <c r="H42" s="20">
        <v>1666.6666666666667</v>
      </c>
      <c r="I42" s="20">
        <v>1666.6666666666667</v>
      </c>
      <c r="J42" s="20">
        <v>1666.6666666666667</v>
      </c>
      <c r="K42" s="20">
        <v>1666.6666666666667</v>
      </c>
      <c r="L42" s="20">
        <v>1666.6666666666667</v>
      </c>
      <c r="M42" s="20">
        <v>1666.6666666666667</v>
      </c>
      <c r="N42" s="20">
        <v>1666.6666666666667</v>
      </c>
      <c r="O42" s="20">
        <v>1666.6666666666667</v>
      </c>
      <c r="P42" s="20">
        <v>1666.6666666666667</v>
      </c>
      <c r="Q42" s="20">
        <v>1666.6666666666667</v>
      </c>
      <c r="R42" s="34">
        <f t="shared" si="2"/>
        <v>20000</v>
      </c>
    </row>
    <row r="43" spans="1:18" s="12" customFormat="1" ht="12.75" x14ac:dyDescent="0.2">
      <c r="A43" s="12" t="s">
        <v>0</v>
      </c>
      <c r="B43" s="12" t="s">
        <v>164</v>
      </c>
      <c r="C43" s="13" t="s">
        <v>79</v>
      </c>
      <c r="D43" s="12" t="s">
        <v>62</v>
      </c>
      <c r="E43" s="20">
        <v>13200</v>
      </c>
      <c r="F43" s="20">
        <f t="shared" si="3"/>
        <v>1100</v>
      </c>
      <c r="G43" s="20">
        <v>1100</v>
      </c>
      <c r="H43" s="20">
        <v>1100</v>
      </c>
      <c r="I43" s="20">
        <v>1100</v>
      </c>
      <c r="J43" s="20">
        <v>1100</v>
      </c>
      <c r="K43" s="20">
        <v>1100</v>
      </c>
      <c r="L43" s="20">
        <v>1100</v>
      </c>
      <c r="M43" s="20">
        <v>1100</v>
      </c>
      <c r="N43" s="20">
        <v>1100</v>
      </c>
      <c r="O43" s="20">
        <v>1100</v>
      </c>
      <c r="P43" s="20">
        <v>1100</v>
      </c>
      <c r="Q43" s="20">
        <v>1100</v>
      </c>
      <c r="R43" s="34">
        <f t="shared" si="2"/>
        <v>13200</v>
      </c>
    </row>
    <row r="44" spans="1:18" s="12" customFormat="1" ht="12.75" x14ac:dyDescent="0.2">
      <c r="A44" s="12" t="s">
        <v>0</v>
      </c>
      <c r="B44" s="12" t="s">
        <v>165</v>
      </c>
      <c r="C44" s="13" t="s">
        <v>79</v>
      </c>
      <c r="D44" s="12" t="s">
        <v>110</v>
      </c>
      <c r="E44" s="20">
        <v>1600</v>
      </c>
      <c r="F44" s="20">
        <f t="shared" si="3"/>
        <v>133.33333333333334</v>
      </c>
      <c r="G44" s="20">
        <v>133.33333333333334</v>
      </c>
      <c r="H44" s="20">
        <v>133.33333333333334</v>
      </c>
      <c r="I44" s="20">
        <v>133.33333333333334</v>
      </c>
      <c r="J44" s="20">
        <v>133.33333333333334</v>
      </c>
      <c r="K44" s="20">
        <v>133.33333333333334</v>
      </c>
      <c r="L44" s="20">
        <v>133.33333333333334</v>
      </c>
      <c r="M44" s="20">
        <v>133.33333333333334</v>
      </c>
      <c r="N44" s="20">
        <v>133.33333333333334</v>
      </c>
      <c r="O44" s="20">
        <v>133.33333333333334</v>
      </c>
      <c r="P44" s="20">
        <v>133.33333333333334</v>
      </c>
      <c r="Q44" s="20">
        <v>133.33333333333334</v>
      </c>
      <c r="R44" s="34">
        <f t="shared" si="2"/>
        <v>1599.9999999999998</v>
      </c>
    </row>
    <row r="45" spans="1:18" s="12" customFormat="1" ht="12.75" x14ac:dyDescent="0.2">
      <c r="A45" s="12" t="s">
        <v>0</v>
      </c>
      <c r="B45" s="12" t="s">
        <v>166</v>
      </c>
      <c r="C45" s="13" t="s">
        <v>79</v>
      </c>
      <c r="D45" s="12" t="s">
        <v>111</v>
      </c>
      <c r="E45" s="20">
        <v>4500</v>
      </c>
      <c r="F45" s="20">
        <f t="shared" si="3"/>
        <v>375</v>
      </c>
      <c r="G45" s="20">
        <v>375</v>
      </c>
      <c r="H45" s="20">
        <v>375</v>
      </c>
      <c r="I45" s="20">
        <v>375</v>
      </c>
      <c r="J45" s="20">
        <v>375</v>
      </c>
      <c r="K45" s="20">
        <v>375</v>
      </c>
      <c r="L45" s="20">
        <v>375</v>
      </c>
      <c r="M45" s="20">
        <v>375</v>
      </c>
      <c r="N45" s="20">
        <v>375</v>
      </c>
      <c r="O45" s="20">
        <v>375</v>
      </c>
      <c r="P45" s="20">
        <v>375</v>
      </c>
      <c r="Q45" s="20">
        <v>375</v>
      </c>
      <c r="R45" s="34">
        <f t="shared" si="2"/>
        <v>4500</v>
      </c>
    </row>
    <row r="46" spans="1:18" s="12" customFormat="1" ht="12.75" x14ac:dyDescent="0.2">
      <c r="A46" s="12" t="s">
        <v>0</v>
      </c>
      <c r="B46" s="15" t="s">
        <v>167</v>
      </c>
      <c r="C46" s="13" t="s">
        <v>79</v>
      </c>
      <c r="D46" s="12" t="s">
        <v>127</v>
      </c>
      <c r="E46" s="20">
        <v>30000</v>
      </c>
      <c r="F46" s="20">
        <f t="shared" si="3"/>
        <v>2500</v>
      </c>
      <c r="G46" s="20">
        <v>2500</v>
      </c>
      <c r="H46" s="20">
        <v>2500</v>
      </c>
      <c r="I46" s="20">
        <v>2500</v>
      </c>
      <c r="J46" s="20">
        <v>2500</v>
      </c>
      <c r="K46" s="20">
        <v>2500</v>
      </c>
      <c r="L46" s="20">
        <v>2500</v>
      </c>
      <c r="M46" s="20">
        <v>2500</v>
      </c>
      <c r="N46" s="20">
        <v>2500</v>
      </c>
      <c r="O46" s="20">
        <v>2500</v>
      </c>
      <c r="P46" s="20">
        <v>2500</v>
      </c>
      <c r="Q46" s="20">
        <v>2500</v>
      </c>
      <c r="R46" s="34">
        <f t="shared" si="2"/>
        <v>30000</v>
      </c>
    </row>
    <row r="47" spans="1:18" s="12" customFormat="1" ht="12.75" x14ac:dyDescent="0.2">
      <c r="A47" s="12" t="s">
        <v>0</v>
      </c>
      <c r="B47" s="12" t="s">
        <v>168</v>
      </c>
      <c r="C47" s="13" t="s">
        <v>79</v>
      </c>
      <c r="D47" s="12" t="s">
        <v>83</v>
      </c>
      <c r="E47" s="20">
        <v>15000</v>
      </c>
      <c r="F47" s="20">
        <f t="shared" si="3"/>
        <v>1250</v>
      </c>
      <c r="G47" s="20">
        <v>1250</v>
      </c>
      <c r="H47" s="20">
        <v>1250</v>
      </c>
      <c r="I47" s="20">
        <v>1250</v>
      </c>
      <c r="J47" s="20">
        <v>1250</v>
      </c>
      <c r="K47" s="20">
        <v>1250</v>
      </c>
      <c r="L47" s="20">
        <v>1250</v>
      </c>
      <c r="M47" s="20">
        <v>1250</v>
      </c>
      <c r="N47" s="20">
        <v>1250</v>
      </c>
      <c r="O47" s="20">
        <v>1250</v>
      </c>
      <c r="P47" s="20">
        <v>1250</v>
      </c>
      <c r="Q47" s="20">
        <v>1250</v>
      </c>
      <c r="R47" s="34">
        <f t="shared" si="2"/>
        <v>15000</v>
      </c>
    </row>
    <row r="48" spans="1:18" s="12" customFormat="1" ht="12.75" x14ac:dyDescent="0.2">
      <c r="A48" s="12" t="s">
        <v>0</v>
      </c>
      <c r="B48" s="12" t="s">
        <v>169</v>
      </c>
      <c r="C48" s="13" t="s">
        <v>79</v>
      </c>
      <c r="D48" s="12" t="s">
        <v>112</v>
      </c>
      <c r="E48" s="20">
        <v>0</v>
      </c>
      <c r="F48" s="20">
        <f t="shared" si="3"/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34">
        <f t="shared" si="2"/>
        <v>0</v>
      </c>
    </row>
    <row r="49" spans="1:18" s="12" customFormat="1" ht="12.75" x14ac:dyDescent="0.2">
      <c r="A49" s="12" t="s">
        <v>0</v>
      </c>
      <c r="B49" s="12" t="s">
        <v>170</v>
      </c>
      <c r="C49" s="13" t="s">
        <v>79</v>
      </c>
      <c r="D49" s="12" t="s">
        <v>84</v>
      </c>
      <c r="E49" s="20">
        <v>6000</v>
      </c>
      <c r="F49" s="20">
        <f t="shared" si="3"/>
        <v>500</v>
      </c>
      <c r="G49" s="20">
        <v>500</v>
      </c>
      <c r="H49" s="20">
        <v>500</v>
      </c>
      <c r="I49" s="20">
        <v>500</v>
      </c>
      <c r="J49" s="20">
        <v>500</v>
      </c>
      <c r="K49" s="20">
        <v>500</v>
      </c>
      <c r="L49" s="20">
        <v>500</v>
      </c>
      <c r="M49" s="20">
        <v>500</v>
      </c>
      <c r="N49" s="20">
        <v>500</v>
      </c>
      <c r="O49" s="20">
        <v>500</v>
      </c>
      <c r="P49" s="20">
        <v>500</v>
      </c>
      <c r="Q49" s="20">
        <v>500</v>
      </c>
      <c r="R49" s="34">
        <f t="shared" si="2"/>
        <v>6000</v>
      </c>
    </row>
    <row r="50" spans="1:18" s="12" customFormat="1" ht="12.75" x14ac:dyDescent="0.2">
      <c r="A50" s="12" t="s">
        <v>0</v>
      </c>
      <c r="B50" s="12" t="s">
        <v>171</v>
      </c>
      <c r="C50" s="13" t="s">
        <v>79</v>
      </c>
      <c r="D50" s="12" t="s">
        <v>85</v>
      </c>
      <c r="E50" s="20">
        <v>30000</v>
      </c>
      <c r="F50" s="20">
        <f t="shared" si="3"/>
        <v>2500</v>
      </c>
      <c r="G50" s="20">
        <v>2500</v>
      </c>
      <c r="H50" s="20">
        <v>2500</v>
      </c>
      <c r="I50" s="20">
        <v>2500</v>
      </c>
      <c r="J50" s="20">
        <v>2500</v>
      </c>
      <c r="K50" s="20">
        <v>2500</v>
      </c>
      <c r="L50" s="20">
        <v>2500</v>
      </c>
      <c r="M50" s="20">
        <v>2500</v>
      </c>
      <c r="N50" s="20">
        <v>2500</v>
      </c>
      <c r="O50" s="20">
        <v>2500</v>
      </c>
      <c r="P50" s="20">
        <v>2500</v>
      </c>
      <c r="Q50" s="20">
        <v>2500</v>
      </c>
      <c r="R50" s="34">
        <f t="shared" si="2"/>
        <v>30000</v>
      </c>
    </row>
    <row r="51" spans="1:18" s="12" customFormat="1" ht="12.75" x14ac:dyDescent="0.2">
      <c r="A51" s="25"/>
      <c r="B51" s="26">
        <v>2000</v>
      </c>
      <c r="C51" s="26"/>
      <c r="D51" s="25" t="s">
        <v>91</v>
      </c>
      <c r="E51" s="24">
        <f t="shared" ref="E51:R51" si="4">SUM(E18:E50)</f>
        <v>2257337</v>
      </c>
      <c r="F51" s="24">
        <f t="shared" si="4"/>
        <v>188111.41666666669</v>
      </c>
      <c r="G51" s="24">
        <f t="shared" si="4"/>
        <v>188111.41666666669</v>
      </c>
      <c r="H51" s="24">
        <f t="shared" si="4"/>
        <v>188111.41666666669</v>
      </c>
      <c r="I51" s="24">
        <f t="shared" si="4"/>
        <v>188111.41666666669</v>
      </c>
      <c r="J51" s="24">
        <f t="shared" si="4"/>
        <v>188111.41666666669</v>
      </c>
      <c r="K51" s="24">
        <f t="shared" si="4"/>
        <v>188111.41666666669</v>
      </c>
      <c r="L51" s="24">
        <f t="shared" si="4"/>
        <v>188111.41666666669</v>
      </c>
      <c r="M51" s="24">
        <f t="shared" si="4"/>
        <v>188111.41666666669</v>
      </c>
      <c r="N51" s="24">
        <f t="shared" si="4"/>
        <v>188111.41666666669</v>
      </c>
      <c r="O51" s="24">
        <f t="shared" si="4"/>
        <v>188111.41666666669</v>
      </c>
      <c r="P51" s="24">
        <f t="shared" si="4"/>
        <v>188111.41666666669</v>
      </c>
      <c r="Q51" s="24">
        <f t="shared" si="4"/>
        <v>188111.41666666669</v>
      </c>
      <c r="R51" s="35">
        <f t="shared" si="4"/>
        <v>2257337</v>
      </c>
    </row>
    <row r="52" spans="1:18" s="12" customFormat="1" ht="12.75" x14ac:dyDescent="0.2">
      <c r="A52" s="12" t="s">
        <v>0</v>
      </c>
      <c r="B52" s="12" t="s">
        <v>1</v>
      </c>
      <c r="C52" s="13" t="s">
        <v>79</v>
      </c>
      <c r="D52" s="12" t="s">
        <v>113</v>
      </c>
      <c r="E52" s="20">
        <f>510000+95000</f>
        <v>605000</v>
      </c>
      <c r="F52" s="20">
        <f>+E52/12</f>
        <v>50416.666666666664</v>
      </c>
      <c r="G52" s="20">
        <v>50416.666666666664</v>
      </c>
      <c r="H52" s="20">
        <v>50416.666666666664</v>
      </c>
      <c r="I52" s="20">
        <v>50416.666666666664</v>
      </c>
      <c r="J52" s="20">
        <v>50416.666666666664</v>
      </c>
      <c r="K52" s="20">
        <v>50416.666666666664</v>
      </c>
      <c r="L52" s="20">
        <v>50416.666666666664</v>
      </c>
      <c r="M52" s="20">
        <v>50416.666666666664</v>
      </c>
      <c r="N52" s="20">
        <v>50416.666666666664</v>
      </c>
      <c r="O52" s="20">
        <v>50416.666666666664</v>
      </c>
      <c r="P52" s="20">
        <v>50416.666666666664</v>
      </c>
      <c r="Q52" s="20">
        <v>50416.666666666664</v>
      </c>
      <c r="R52" s="34">
        <f t="shared" ref="R52:R72" si="5">SUM(F52:Q52)</f>
        <v>605000</v>
      </c>
    </row>
    <row r="53" spans="1:18" s="12" customFormat="1" ht="12.75" x14ac:dyDescent="0.2">
      <c r="A53" s="12" t="s">
        <v>0</v>
      </c>
      <c r="B53" s="12" t="s">
        <v>2</v>
      </c>
      <c r="C53" s="13" t="s">
        <v>79</v>
      </c>
      <c r="D53" s="12" t="s">
        <v>63</v>
      </c>
      <c r="E53" s="20">
        <v>24000</v>
      </c>
      <c r="F53" s="20">
        <f>+E53/12</f>
        <v>2000</v>
      </c>
      <c r="G53" s="20">
        <v>2000</v>
      </c>
      <c r="H53" s="20">
        <v>2000</v>
      </c>
      <c r="I53" s="20">
        <v>2000</v>
      </c>
      <c r="J53" s="20">
        <v>2000</v>
      </c>
      <c r="K53" s="20">
        <v>2000</v>
      </c>
      <c r="L53" s="20">
        <v>2000</v>
      </c>
      <c r="M53" s="20">
        <v>2000</v>
      </c>
      <c r="N53" s="20">
        <v>2000</v>
      </c>
      <c r="O53" s="20">
        <v>2000</v>
      </c>
      <c r="P53" s="20">
        <v>2000</v>
      </c>
      <c r="Q53" s="20">
        <v>2000</v>
      </c>
      <c r="R53" s="34">
        <f t="shared" si="5"/>
        <v>24000</v>
      </c>
    </row>
    <row r="54" spans="1:18" s="12" customFormat="1" ht="12.75" x14ac:dyDescent="0.2">
      <c r="A54" s="12" t="s">
        <v>0</v>
      </c>
      <c r="B54" s="12" t="s">
        <v>3</v>
      </c>
      <c r="C54" s="13" t="s">
        <v>79</v>
      </c>
      <c r="D54" s="12" t="s">
        <v>64</v>
      </c>
      <c r="E54" s="20">
        <f>63000+18500</f>
        <v>81500</v>
      </c>
      <c r="F54" s="20">
        <f>+E54/12</f>
        <v>6791.666666666667</v>
      </c>
      <c r="G54" s="20">
        <v>6791.666666666667</v>
      </c>
      <c r="H54" s="20">
        <v>6791.666666666667</v>
      </c>
      <c r="I54" s="20">
        <v>6791.666666666667</v>
      </c>
      <c r="J54" s="20">
        <v>6791.666666666667</v>
      </c>
      <c r="K54" s="20">
        <v>6791.666666666667</v>
      </c>
      <c r="L54" s="20">
        <v>6791.666666666667</v>
      </c>
      <c r="M54" s="20">
        <v>6791.666666666667</v>
      </c>
      <c r="N54" s="20">
        <v>6791.666666666667</v>
      </c>
      <c r="O54" s="20">
        <v>6791.666666666667</v>
      </c>
      <c r="P54" s="20">
        <v>6791.666666666667</v>
      </c>
      <c r="Q54" s="20">
        <v>6791.666666666667</v>
      </c>
      <c r="R54" s="34">
        <f t="shared" si="5"/>
        <v>81500</v>
      </c>
    </row>
    <row r="55" spans="1:18" s="12" customFormat="1" ht="12.75" x14ac:dyDescent="0.2">
      <c r="A55" s="12" t="s">
        <v>0</v>
      </c>
      <c r="B55" s="12" t="s">
        <v>4</v>
      </c>
      <c r="C55" s="13" t="s">
        <v>79</v>
      </c>
      <c r="D55" s="12" t="s">
        <v>114</v>
      </c>
      <c r="E55" s="20">
        <f>22000+125000</f>
        <v>147000</v>
      </c>
      <c r="F55" s="20">
        <f t="shared" ref="F55:F83" si="6">+E55/12</f>
        <v>12250</v>
      </c>
      <c r="G55" s="20">
        <v>12250</v>
      </c>
      <c r="H55" s="20">
        <v>12250</v>
      </c>
      <c r="I55" s="20">
        <v>12250</v>
      </c>
      <c r="J55" s="20">
        <v>12250</v>
      </c>
      <c r="K55" s="20">
        <v>12250</v>
      </c>
      <c r="L55" s="20">
        <v>12250</v>
      </c>
      <c r="M55" s="20">
        <v>12250</v>
      </c>
      <c r="N55" s="20">
        <v>12250</v>
      </c>
      <c r="O55" s="20">
        <v>12250</v>
      </c>
      <c r="P55" s="20">
        <v>12250</v>
      </c>
      <c r="Q55" s="20">
        <v>12250</v>
      </c>
      <c r="R55" s="34">
        <f t="shared" si="5"/>
        <v>147000</v>
      </c>
    </row>
    <row r="56" spans="1:18" s="12" customFormat="1" ht="12.75" x14ac:dyDescent="0.2">
      <c r="A56" s="12" t="s">
        <v>0</v>
      </c>
      <c r="B56" s="12" t="s">
        <v>5</v>
      </c>
      <c r="C56" s="13" t="s">
        <v>79</v>
      </c>
      <c r="D56" s="12" t="s">
        <v>65</v>
      </c>
      <c r="E56" s="20">
        <v>2988</v>
      </c>
      <c r="F56" s="20">
        <f t="shared" si="6"/>
        <v>249</v>
      </c>
      <c r="G56" s="20">
        <v>249</v>
      </c>
      <c r="H56" s="20">
        <v>249</v>
      </c>
      <c r="I56" s="20">
        <v>249</v>
      </c>
      <c r="J56" s="20">
        <v>249</v>
      </c>
      <c r="K56" s="20">
        <v>249</v>
      </c>
      <c r="L56" s="20">
        <v>249</v>
      </c>
      <c r="M56" s="20">
        <v>249</v>
      </c>
      <c r="N56" s="20">
        <v>249</v>
      </c>
      <c r="O56" s="20">
        <v>249</v>
      </c>
      <c r="P56" s="20">
        <v>249</v>
      </c>
      <c r="Q56" s="20">
        <v>249</v>
      </c>
      <c r="R56" s="34">
        <f t="shared" si="5"/>
        <v>2988</v>
      </c>
    </row>
    <row r="57" spans="1:18" s="12" customFormat="1" ht="12.75" x14ac:dyDescent="0.2">
      <c r="A57" s="12" t="s">
        <v>0</v>
      </c>
      <c r="B57" s="12" t="s">
        <v>6</v>
      </c>
      <c r="C57" s="13" t="s">
        <v>79</v>
      </c>
      <c r="D57" s="12" t="s">
        <v>115</v>
      </c>
      <c r="E57" s="20">
        <v>4300</v>
      </c>
      <c r="F57" s="20">
        <f t="shared" si="6"/>
        <v>358.33333333333331</v>
      </c>
      <c r="G57" s="20">
        <v>358.33333333333331</v>
      </c>
      <c r="H57" s="20">
        <v>358.33333333333331</v>
      </c>
      <c r="I57" s="20">
        <v>358.33333333333331</v>
      </c>
      <c r="J57" s="20">
        <v>358.33333333333331</v>
      </c>
      <c r="K57" s="20">
        <v>358.33333333333331</v>
      </c>
      <c r="L57" s="20">
        <v>358.33333333333331</v>
      </c>
      <c r="M57" s="20">
        <v>358.33333333333331</v>
      </c>
      <c r="N57" s="20">
        <v>358.33333333333331</v>
      </c>
      <c r="O57" s="20">
        <v>358.33333333333331</v>
      </c>
      <c r="P57" s="20">
        <v>358.33333333333331</v>
      </c>
      <c r="Q57" s="20">
        <v>358.33333333333331</v>
      </c>
      <c r="R57" s="34">
        <f t="shared" si="5"/>
        <v>4300.0000000000009</v>
      </c>
    </row>
    <row r="58" spans="1:18" s="12" customFormat="1" ht="12.75" x14ac:dyDescent="0.2">
      <c r="A58" s="12" t="s">
        <v>0</v>
      </c>
      <c r="B58" s="12" t="s">
        <v>7</v>
      </c>
      <c r="C58" s="13" t="s">
        <v>79</v>
      </c>
      <c r="D58" s="12" t="s">
        <v>66</v>
      </c>
      <c r="E58" s="20">
        <f>307271.52+240000</f>
        <v>547271.52</v>
      </c>
      <c r="F58" s="20">
        <f t="shared" si="6"/>
        <v>45605.96</v>
      </c>
      <c r="G58" s="20">
        <v>45605.96</v>
      </c>
      <c r="H58" s="20">
        <v>45605.96</v>
      </c>
      <c r="I58" s="20">
        <v>45605.96</v>
      </c>
      <c r="J58" s="20">
        <v>45605.96</v>
      </c>
      <c r="K58" s="20">
        <v>45605.96</v>
      </c>
      <c r="L58" s="20">
        <v>45605.96</v>
      </c>
      <c r="M58" s="20">
        <v>45605.96</v>
      </c>
      <c r="N58" s="20">
        <v>45605.96</v>
      </c>
      <c r="O58" s="20">
        <v>45605.96</v>
      </c>
      <c r="P58" s="20">
        <v>45605.96</v>
      </c>
      <c r="Q58" s="20">
        <v>45605.96</v>
      </c>
      <c r="R58" s="34">
        <f t="shared" si="5"/>
        <v>547271.52000000014</v>
      </c>
    </row>
    <row r="59" spans="1:18" s="12" customFormat="1" ht="12.75" x14ac:dyDescent="0.2">
      <c r="A59" s="12" t="s">
        <v>0</v>
      </c>
      <c r="B59" s="12" t="s">
        <v>8</v>
      </c>
      <c r="C59" s="13" t="s">
        <v>79</v>
      </c>
      <c r="D59" s="12" t="s">
        <v>116</v>
      </c>
      <c r="E59" s="20">
        <v>15500</v>
      </c>
      <c r="F59" s="20">
        <f t="shared" si="6"/>
        <v>1291.6666666666667</v>
      </c>
      <c r="G59" s="20">
        <v>1291.6666666666667</v>
      </c>
      <c r="H59" s="20">
        <v>1291.6666666666667</v>
      </c>
      <c r="I59" s="20">
        <v>1291.6666666666667</v>
      </c>
      <c r="J59" s="20">
        <v>1291.6666666666667</v>
      </c>
      <c r="K59" s="20">
        <v>1291.6666666666667</v>
      </c>
      <c r="L59" s="20">
        <v>1291.6666666666667</v>
      </c>
      <c r="M59" s="20">
        <v>1291.6666666666667</v>
      </c>
      <c r="N59" s="20">
        <v>1291.6666666666667</v>
      </c>
      <c r="O59" s="20">
        <v>1291.6666666666667</v>
      </c>
      <c r="P59" s="20">
        <v>1291.6666666666667</v>
      </c>
      <c r="Q59" s="20">
        <v>1291.6666666666667</v>
      </c>
      <c r="R59" s="34">
        <f t="shared" si="5"/>
        <v>15499.999999999998</v>
      </c>
    </row>
    <row r="60" spans="1:18" s="12" customFormat="1" ht="12.75" x14ac:dyDescent="0.2">
      <c r="A60" s="12" t="s">
        <v>0</v>
      </c>
      <c r="B60" s="12" t="s">
        <v>9</v>
      </c>
      <c r="C60" s="13" t="s">
        <v>79</v>
      </c>
      <c r="D60" s="12" t="s">
        <v>67</v>
      </c>
      <c r="E60" s="20">
        <v>2500</v>
      </c>
      <c r="F60" s="20">
        <f t="shared" si="6"/>
        <v>208.33333333333334</v>
      </c>
      <c r="G60" s="20">
        <v>208.33333333333334</v>
      </c>
      <c r="H60" s="20">
        <v>208.33333333333334</v>
      </c>
      <c r="I60" s="20">
        <v>208.33333333333334</v>
      </c>
      <c r="J60" s="20">
        <v>208.33333333333334</v>
      </c>
      <c r="K60" s="20">
        <v>208.33333333333334</v>
      </c>
      <c r="L60" s="20">
        <v>208.33333333333334</v>
      </c>
      <c r="M60" s="20">
        <v>208.33333333333334</v>
      </c>
      <c r="N60" s="20">
        <v>208.33333333333334</v>
      </c>
      <c r="O60" s="20">
        <v>208.33333333333334</v>
      </c>
      <c r="P60" s="20">
        <v>208.33333333333334</v>
      </c>
      <c r="Q60" s="20">
        <v>208.33333333333334</v>
      </c>
      <c r="R60" s="34">
        <f t="shared" si="5"/>
        <v>2500</v>
      </c>
    </row>
    <row r="61" spans="1:18" s="12" customFormat="1" ht="12.75" x14ac:dyDescent="0.2">
      <c r="A61" s="38" t="s">
        <v>0</v>
      </c>
      <c r="B61" s="38" t="s">
        <v>174</v>
      </c>
      <c r="C61" s="39" t="s">
        <v>79</v>
      </c>
      <c r="D61" s="38" t="s">
        <v>175</v>
      </c>
      <c r="E61" s="20">
        <f>240000+120000</f>
        <v>360000</v>
      </c>
      <c r="F61" s="20">
        <f t="shared" si="6"/>
        <v>30000</v>
      </c>
      <c r="G61" s="20">
        <v>30000</v>
      </c>
      <c r="H61" s="20">
        <v>30000</v>
      </c>
      <c r="I61" s="20">
        <v>30000</v>
      </c>
      <c r="J61" s="20">
        <v>30000</v>
      </c>
      <c r="K61" s="20">
        <v>30000</v>
      </c>
      <c r="L61" s="20">
        <v>30000</v>
      </c>
      <c r="M61" s="20">
        <v>30000</v>
      </c>
      <c r="N61" s="20">
        <v>30000</v>
      </c>
      <c r="O61" s="20">
        <v>30000</v>
      </c>
      <c r="P61" s="20">
        <v>30000</v>
      </c>
      <c r="Q61" s="20">
        <v>30000</v>
      </c>
      <c r="R61" s="34">
        <f t="shared" si="5"/>
        <v>360000</v>
      </c>
    </row>
    <row r="62" spans="1:18" s="12" customFormat="1" ht="12.75" x14ac:dyDescent="0.2">
      <c r="A62" s="12" t="s">
        <v>0</v>
      </c>
      <c r="B62" s="12" t="s">
        <v>10</v>
      </c>
      <c r="C62" s="13" t="s">
        <v>79</v>
      </c>
      <c r="D62" s="12" t="s">
        <v>117</v>
      </c>
      <c r="E62" s="20">
        <v>0</v>
      </c>
      <c r="F62" s="20">
        <f t="shared" si="6"/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34">
        <f t="shared" si="5"/>
        <v>0</v>
      </c>
    </row>
    <row r="63" spans="1:18" s="12" customFormat="1" ht="12.75" x14ac:dyDescent="0.2">
      <c r="A63" s="12" t="s">
        <v>0</v>
      </c>
      <c r="B63" s="12" t="s">
        <v>11</v>
      </c>
      <c r="C63" s="13" t="s">
        <v>79</v>
      </c>
      <c r="D63" s="12" t="s">
        <v>118</v>
      </c>
      <c r="E63" s="20">
        <v>40000</v>
      </c>
      <c r="F63" s="20">
        <f t="shared" si="6"/>
        <v>3333.3333333333335</v>
      </c>
      <c r="G63" s="20">
        <v>3333.3333333333335</v>
      </c>
      <c r="H63" s="20">
        <v>3333.3333333333335</v>
      </c>
      <c r="I63" s="20">
        <v>3333.3333333333335</v>
      </c>
      <c r="J63" s="20">
        <v>3333.3333333333335</v>
      </c>
      <c r="K63" s="20">
        <v>3333.3333333333335</v>
      </c>
      <c r="L63" s="20">
        <v>3333.3333333333335</v>
      </c>
      <c r="M63" s="20">
        <v>3333.3333333333335</v>
      </c>
      <c r="N63" s="20">
        <v>3333.3333333333335</v>
      </c>
      <c r="O63" s="20">
        <v>3333.3333333333335</v>
      </c>
      <c r="P63" s="20">
        <v>3333.3333333333335</v>
      </c>
      <c r="Q63" s="20">
        <v>3333.3333333333335</v>
      </c>
      <c r="R63" s="34">
        <f t="shared" si="5"/>
        <v>40000</v>
      </c>
    </row>
    <row r="64" spans="1:18" s="12" customFormat="1" ht="12.75" x14ac:dyDescent="0.2">
      <c r="A64" s="12" t="s">
        <v>0</v>
      </c>
      <c r="B64" s="12" t="s">
        <v>12</v>
      </c>
      <c r="C64" s="13" t="s">
        <v>79</v>
      </c>
      <c r="D64" s="12" t="s">
        <v>119</v>
      </c>
      <c r="E64" s="20">
        <v>25000</v>
      </c>
      <c r="F64" s="20">
        <f t="shared" si="6"/>
        <v>2083.3333333333335</v>
      </c>
      <c r="G64" s="20">
        <v>2083.3333333333335</v>
      </c>
      <c r="H64" s="20">
        <v>2083.3333333333335</v>
      </c>
      <c r="I64" s="20">
        <v>2083.3333333333335</v>
      </c>
      <c r="J64" s="20">
        <v>2083.3333333333335</v>
      </c>
      <c r="K64" s="20">
        <v>2083.3333333333335</v>
      </c>
      <c r="L64" s="20">
        <v>2083.3333333333335</v>
      </c>
      <c r="M64" s="20">
        <v>2083.3333333333335</v>
      </c>
      <c r="N64" s="20">
        <v>2083.3333333333335</v>
      </c>
      <c r="O64" s="20">
        <v>2083.3333333333335</v>
      </c>
      <c r="P64" s="20">
        <v>2083.3333333333335</v>
      </c>
      <c r="Q64" s="20">
        <v>2083.3333333333335</v>
      </c>
      <c r="R64" s="34">
        <f t="shared" si="5"/>
        <v>24999.999999999996</v>
      </c>
    </row>
    <row r="65" spans="1:18" s="12" customFormat="1" ht="12.75" x14ac:dyDescent="0.2">
      <c r="A65" s="12" t="s">
        <v>0</v>
      </c>
      <c r="B65" s="12" t="s">
        <v>13</v>
      </c>
      <c r="C65" s="13" t="s">
        <v>79</v>
      </c>
      <c r="D65" s="12" t="s">
        <v>68</v>
      </c>
      <c r="E65" s="20">
        <v>4176</v>
      </c>
      <c r="F65" s="20">
        <f t="shared" si="6"/>
        <v>348</v>
      </c>
      <c r="G65" s="20">
        <v>348</v>
      </c>
      <c r="H65" s="20">
        <v>348</v>
      </c>
      <c r="I65" s="20">
        <v>348</v>
      </c>
      <c r="J65" s="20">
        <v>348</v>
      </c>
      <c r="K65" s="20">
        <v>348</v>
      </c>
      <c r="L65" s="20">
        <v>348</v>
      </c>
      <c r="M65" s="20">
        <v>348</v>
      </c>
      <c r="N65" s="20">
        <v>348</v>
      </c>
      <c r="O65" s="20">
        <v>348</v>
      </c>
      <c r="P65" s="20">
        <v>348</v>
      </c>
      <c r="Q65" s="20">
        <v>348</v>
      </c>
      <c r="R65" s="34">
        <f t="shared" si="5"/>
        <v>4176</v>
      </c>
    </row>
    <row r="66" spans="1:18" s="12" customFormat="1" ht="12.75" x14ac:dyDescent="0.2">
      <c r="A66" s="12" t="s">
        <v>0</v>
      </c>
      <c r="B66" s="12" t="s">
        <v>14</v>
      </c>
      <c r="C66" s="13" t="s">
        <v>79</v>
      </c>
      <c r="D66" s="12" t="s">
        <v>69</v>
      </c>
      <c r="E66" s="20">
        <v>36000</v>
      </c>
      <c r="F66" s="20">
        <f t="shared" si="6"/>
        <v>3000</v>
      </c>
      <c r="G66" s="20">
        <v>3000</v>
      </c>
      <c r="H66" s="20">
        <v>3000</v>
      </c>
      <c r="I66" s="20">
        <v>3000</v>
      </c>
      <c r="J66" s="20">
        <v>3000</v>
      </c>
      <c r="K66" s="20">
        <v>3000</v>
      </c>
      <c r="L66" s="20">
        <v>3000</v>
      </c>
      <c r="M66" s="20">
        <v>3000</v>
      </c>
      <c r="N66" s="20">
        <v>3000</v>
      </c>
      <c r="O66" s="20">
        <v>3000</v>
      </c>
      <c r="P66" s="20">
        <v>3000</v>
      </c>
      <c r="Q66" s="20">
        <v>3000</v>
      </c>
      <c r="R66" s="34">
        <f t="shared" si="5"/>
        <v>36000</v>
      </c>
    </row>
    <row r="67" spans="1:18" s="12" customFormat="1" ht="12.75" x14ac:dyDescent="0.2">
      <c r="A67" s="12" t="s">
        <v>0</v>
      </c>
      <c r="B67" s="12" t="s">
        <v>15</v>
      </c>
      <c r="C67" s="13" t="s">
        <v>79</v>
      </c>
      <c r="D67" s="12" t="s">
        <v>120</v>
      </c>
      <c r="E67" s="20">
        <v>0</v>
      </c>
      <c r="F67" s="20">
        <f t="shared" si="6"/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34">
        <f t="shared" si="5"/>
        <v>0</v>
      </c>
    </row>
    <row r="68" spans="1:18" s="12" customFormat="1" ht="12.75" x14ac:dyDescent="0.2">
      <c r="A68" s="12" t="s">
        <v>0</v>
      </c>
      <c r="B68" s="12" t="s">
        <v>16</v>
      </c>
      <c r="C68" s="13" t="s">
        <v>79</v>
      </c>
      <c r="D68" s="12" t="s">
        <v>70</v>
      </c>
      <c r="E68" s="20">
        <v>30000</v>
      </c>
      <c r="F68" s="20">
        <f t="shared" si="6"/>
        <v>2500</v>
      </c>
      <c r="G68" s="20">
        <v>2500</v>
      </c>
      <c r="H68" s="20">
        <v>2500</v>
      </c>
      <c r="I68" s="20">
        <v>2500</v>
      </c>
      <c r="J68" s="20">
        <v>2500</v>
      </c>
      <c r="K68" s="20">
        <v>2500</v>
      </c>
      <c r="L68" s="20">
        <v>2500</v>
      </c>
      <c r="M68" s="20">
        <v>2500</v>
      </c>
      <c r="N68" s="20">
        <v>2500</v>
      </c>
      <c r="O68" s="20">
        <v>2500</v>
      </c>
      <c r="P68" s="20">
        <v>2500</v>
      </c>
      <c r="Q68" s="20">
        <v>2500</v>
      </c>
      <c r="R68" s="34">
        <f t="shared" si="5"/>
        <v>30000</v>
      </c>
    </row>
    <row r="69" spans="1:18" s="12" customFormat="1" ht="12.75" x14ac:dyDescent="0.2">
      <c r="A69" s="12" t="s">
        <v>0</v>
      </c>
      <c r="B69" s="12" t="s">
        <v>17</v>
      </c>
      <c r="C69" s="13" t="s">
        <v>79</v>
      </c>
      <c r="D69" s="12" t="s">
        <v>71</v>
      </c>
      <c r="E69" s="20">
        <v>5000</v>
      </c>
      <c r="F69" s="20">
        <f t="shared" si="6"/>
        <v>416.66666666666669</v>
      </c>
      <c r="G69" s="20">
        <v>416.66666666666669</v>
      </c>
      <c r="H69" s="20">
        <v>416.66666666666669</v>
      </c>
      <c r="I69" s="20">
        <v>416.66666666666669</v>
      </c>
      <c r="J69" s="20">
        <v>416.66666666666669</v>
      </c>
      <c r="K69" s="20">
        <v>416.66666666666669</v>
      </c>
      <c r="L69" s="20">
        <v>416.66666666666669</v>
      </c>
      <c r="M69" s="20">
        <v>416.66666666666669</v>
      </c>
      <c r="N69" s="20">
        <v>416.66666666666669</v>
      </c>
      <c r="O69" s="20">
        <v>416.66666666666669</v>
      </c>
      <c r="P69" s="20">
        <v>416.66666666666669</v>
      </c>
      <c r="Q69" s="20">
        <v>416.66666666666669</v>
      </c>
      <c r="R69" s="34">
        <f t="shared" si="5"/>
        <v>5000</v>
      </c>
    </row>
    <row r="70" spans="1:18" s="12" customFormat="1" ht="12.75" x14ac:dyDescent="0.2">
      <c r="A70" s="12" t="s">
        <v>0</v>
      </c>
      <c r="B70" s="12" t="s">
        <v>18</v>
      </c>
      <c r="C70" s="13" t="s">
        <v>79</v>
      </c>
      <c r="D70" s="12" t="s">
        <v>172</v>
      </c>
      <c r="E70" s="20">
        <f>350000+100000+100000</f>
        <v>550000</v>
      </c>
      <c r="F70" s="20">
        <f t="shared" si="6"/>
        <v>45833.333333333336</v>
      </c>
      <c r="G70" s="20">
        <v>45833.333333333336</v>
      </c>
      <c r="H70" s="20">
        <v>45833.333333333336</v>
      </c>
      <c r="I70" s="20">
        <v>45833.333333333336</v>
      </c>
      <c r="J70" s="20">
        <v>45833.333333333336</v>
      </c>
      <c r="K70" s="20">
        <v>45833.333333333336</v>
      </c>
      <c r="L70" s="20">
        <v>45833.333333333336</v>
      </c>
      <c r="M70" s="20">
        <v>45833.333333333336</v>
      </c>
      <c r="N70" s="20">
        <v>45833.333333333336</v>
      </c>
      <c r="O70" s="20">
        <v>45833.333333333336</v>
      </c>
      <c r="P70" s="20">
        <v>45833.333333333336</v>
      </c>
      <c r="Q70" s="20">
        <v>45833.333333333336</v>
      </c>
      <c r="R70" s="34">
        <f t="shared" si="5"/>
        <v>549999.99999999988</v>
      </c>
    </row>
    <row r="71" spans="1:18" s="12" customFormat="1" ht="12.75" x14ac:dyDescent="0.2">
      <c r="A71" s="12" t="s">
        <v>0</v>
      </c>
      <c r="B71" s="12" t="s">
        <v>19</v>
      </c>
      <c r="C71" s="13" t="s">
        <v>79</v>
      </c>
      <c r="D71" s="12" t="s">
        <v>86</v>
      </c>
      <c r="E71" s="20">
        <v>2200</v>
      </c>
      <c r="F71" s="20">
        <f t="shared" si="6"/>
        <v>183.33333333333334</v>
      </c>
      <c r="G71" s="20">
        <v>183.33333333333334</v>
      </c>
      <c r="H71" s="20">
        <v>183.33333333333334</v>
      </c>
      <c r="I71" s="20">
        <v>183.33333333333334</v>
      </c>
      <c r="J71" s="20">
        <v>183.33333333333334</v>
      </c>
      <c r="K71" s="20">
        <v>183.33333333333334</v>
      </c>
      <c r="L71" s="20">
        <v>183.33333333333334</v>
      </c>
      <c r="M71" s="20">
        <v>183.33333333333334</v>
      </c>
      <c r="N71" s="20">
        <v>183.33333333333334</v>
      </c>
      <c r="O71" s="20">
        <v>183.33333333333334</v>
      </c>
      <c r="P71" s="20">
        <v>183.33333333333334</v>
      </c>
      <c r="Q71" s="20">
        <v>185</v>
      </c>
      <c r="R71" s="34">
        <f t="shared" si="5"/>
        <v>2201.6666666666661</v>
      </c>
    </row>
    <row r="72" spans="1:18" s="12" customFormat="1" ht="12.75" x14ac:dyDescent="0.2">
      <c r="A72" s="12" t="s">
        <v>0</v>
      </c>
      <c r="B72" s="12" t="s">
        <v>20</v>
      </c>
      <c r="C72" s="13" t="s">
        <v>79</v>
      </c>
      <c r="D72" s="12" t="s">
        <v>72</v>
      </c>
      <c r="E72" s="20">
        <v>2500</v>
      </c>
      <c r="F72" s="20">
        <f t="shared" si="6"/>
        <v>208.33333333333334</v>
      </c>
      <c r="G72" s="20">
        <v>208.33333333333334</v>
      </c>
      <c r="H72" s="20">
        <v>208.33333333333334</v>
      </c>
      <c r="I72" s="20">
        <v>208.33333333333334</v>
      </c>
      <c r="J72" s="20">
        <v>208.33333333333334</v>
      </c>
      <c r="K72" s="20">
        <v>208.33333333333334</v>
      </c>
      <c r="L72" s="20">
        <v>208.33333333333334</v>
      </c>
      <c r="M72" s="20">
        <v>208.33333333333334</v>
      </c>
      <c r="N72" s="20">
        <v>208.33333333333334</v>
      </c>
      <c r="O72" s="20">
        <v>208.33333333333334</v>
      </c>
      <c r="P72" s="20">
        <v>208.33333333333334</v>
      </c>
      <c r="Q72" s="20">
        <v>208.33333333333334</v>
      </c>
      <c r="R72" s="34">
        <f t="shared" si="5"/>
        <v>2500</v>
      </c>
    </row>
    <row r="73" spans="1:18" s="12" customFormat="1" ht="12.75" x14ac:dyDescent="0.2">
      <c r="A73" s="12" t="s">
        <v>0</v>
      </c>
      <c r="B73" s="12" t="s">
        <v>21</v>
      </c>
      <c r="C73" s="13" t="s">
        <v>79</v>
      </c>
      <c r="D73" s="12" t="s">
        <v>87</v>
      </c>
      <c r="E73" s="20">
        <v>40000</v>
      </c>
      <c r="F73" s="20">
        <f t="shared" si="6"/>
        <v>3333.3333333333335</v>
      </c>
      <c r="G73" s="20">
        <v>3333.3333333333335</v>
      </c>
      <c r="H73" s="20">
        <v>3333.3333333333335</v>
      </c>
      <c r="I73" s="20">
        <v>3333.3333333333335</v>
      </c>
      <c r="J73" s="20">
        <v>3333.3333333333335</v>
      </c>
      <c r="K73" s="20">
        <v>3333.3333333333335</v>
      </c>
      <c r="L73" s="20">
        <v>3333.3333333333335</v>
      </c>
      <c r="M73" s="20">
        <v>3333.3333333333335</v>
      </c>
      <c r="N73" s="20">
        <v>3333.3333333333335</v>
      </c>
      <c r="O73" s="20">
        <v>3333.3333333333335</v>
      </c>
      <c r="P73" s="20">
        <v>3333.3333333333335</v>
      </c>
      <c r="Q73" s="20">
        <v>3333.3333333333335</v>
      </c>
      <c r="R73" s="34">
        <f t="shared" ref="R73:R91" si="7">SUM(F73:Q73)</f>
        <v>40000</v>
      </c>
    </row>
    <row r="74" spans="1:18" s="12" customFormat="1" ht="12.75" x14ac:dyDescent="0.2">
      <c r="A74" s="12" t="s">
        <v>0</v>
      </c>
      <c r="B74" s="12" t="s">
        <v>22</v>
      </c>
      <c r="C74" s="13" t="s">
        <v>79</v>
      </c>
      <c r="D74" s="12" t="s">
        <v>88</v>
      </c>
      <c r="E74" s="20">
        <v>50000</v>
      </c>
      <c r="F74" s="20">
        <f t="shared" si="6"/>
        <v>4166.666666666667</v>
      </c>
      <c r="G74" s="20">
        <v>4166.666666666667</v>
      </c>
      <c r="H74" s="20">
        <v>4166.666666666667</v>
      </c>
      <c r="I74" s="20">
        <v>4166.666666666667</v>
      </c>
      <c r="J74" s="20">
        <v>4166.666666666667</v>
      </c>
      <c r="K74" s="20">
        <v>4166.666666666667</v>
      </c>
      <c r="L74" s="20">
        <v>4166.666666666667</v>
      </c>
      <c r="M74" s="20">
        <v>4166.666666666667</v>
      </c>
      <c r="N74" s="20">
        <v>4166.666666666667</v>
      </c>
      <c r="O74" s="20">
        <v>4166.666666666667</v>
      </c>
      <c r="P74" s="20">
        <v>4166.666666666667</v>
      </c>
      <c r="Q74" s="20">
        <v>4166.666666666667</v>
      </c>
      <c r="R74" s="34">
        <f t="shared" si="7"/>
        <v>49999.999999999993</v>
      </c>
    </row>
    <row r="75" spans="1:18" s="12" customFormat="1" ht="12.75" x14ac:dyDescent="0.2">
      <c r="A75" s="12" t="s">
        <v>0</v>
      </c>
      <c r="B75" s="12" t="s">
        <v>23</v>
      </c>
      <c r="C75" s="13" t="s">
        <v>79</v>
      </c>
      <c r="D75" s="12" t="s">
        <v>89</v>
      </c>
      <c r="E75" s="20">
        <v>0</v>
      </c>
      <c r="F75" s="20">
        <f t="shared" si="6"/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20">
        <v>0</v>
      </c>
      <c r="O75" s="20">
        <v>0</v>
      </c>
      <c r="P75" s="20">
        <v>0</v>
      </c>
      <c r="Q75" s="20">
        <v>0</v>
      </c>
      <c r="R75" s="34">
        <f t="shared" si="7"/>
        <v>0</v>
      </c>
    </row>
    <row r="76" spans="1:18" s="12" customFormat="1" ht="12.75" x14ac:dyDescent="0.2">
      <c r="A76" s="12" t="s">
        <v>0</v>
      </c>
      <c r="B76" s="12" t="s">
        <v>24</v>
      </c>
      <c r="C76" s="13" t="s">
        <v>79</v>
      </c>
      <c r="D76" s="12" t="s">
        <v>121</v>
      </c>
      <c r="E76" s="20">
        <f>29232+34000</f>
        <v>63232</v>
      </c>
      <c r="F76" s="20">
        <f>+E76/12</f>
        <v>5269.333333333333</v>
      </c>
      <c r="G76" s="20">
        <v>5269.333333333333</v>
      </c>
      <c r="H76" s="20">
        <v>5269.333333333333</v>
      </c>
      <c r="I76" s="20">
        <v>5269.333333333333</v>
      </c>
      <c r="J76" s="20">
        <v>5269.333333333333</v>
      </c>
      <c r="K76" s="20">
        <v>5269.333333333333</v>
      </c>
      <c r="L76" s="20">
        <v>5269.333333333333</v>
      </c>
      <c r="M76" s="20">
        <v>5269.333333333333</v>
      </c>
      <c r="N76" s="20">
        <v>5269.333333333333</v>
      </c>
      <c r="O76" s="20">
        <v>5269.333333333333</v>
      </c>
      <c r="P76" s="20">
        <v>5269.333333333333</v>
      </c>
      <c r="Q76" s="20">
        <v>5269.333333333333</v>
      </c>
      <c r="R76" s="34">
        <f t="shared" si="7"/>
        <v>63232.000000000007</v>
      </c>
    </row>
    <row r="77" spans="1:18" s="12" customFormat="1" ht="12.75" x14ac:dyDescent="0.2">
      <c r="A77" s="12" t="s">
        <v>0</v>
      </c>
      <c r="B77" s="12" t="s">
        <v>25</v>
      </c>
      <c r="C77" s="13" t="s">
        <v>79</v>
      </c>
      <c r="D77" s="12" t="s">
        <v>73</v>
      </c>
      <c r="E77" s="20">
        <v>39313.56</v>
      </c>
      <c r="F77" s="20">
        <f t="shared" si="6"/>
        <v>3276.1299999999997</v>
      </c>
      <c r="G77" s="20">
        <v>3276.1299999999997</v>
      </c>
      <c r="H77" s="20">
        <v>3276.1299999999997</v>
      </c>
      <c r="I77" s="20">
        <v>3276.1299999999997</v>
      </c>
      <c r="J77" s="20">
        <v>3276.1299999999997</v>
      </c>
      <c r="K77" s="20">
        <v>3276.1299999999997</v>
      </c>
      <c r="L77" s="20">
        <v>3276.1299999999997</v>
      </c>
      <c r="M77" s="20">
        <v>3276.1299999999997</v>
      </c>
      <c r="N77" s="20">
        <v>3276.1299999999997</v>
      </c>
      <c r="O77" s="20">
        <v>3276.1299999999997</v>
      </c>
      <c r="P77" s="20">
        <v>3276.1299999999997</v>
      </c>
      <c r="Q77" s="20">
        <v>3276.1299999999997</v>
      </c>
      <c r="R77" s="34">
        <f t="shared" si="7"/>
        <v>39313.56</v>
      </c>
    </row>
    <row r="78" spans="1:18" s="12" customFormat="1" ht="12.75" x14ac:dyDescent="0.2">
      <c r="A78" s="12" t="s">
        <v>0</v>
      </c>
      <c r="B78" s="12" t="s">
        <v>26</v>
      </c>
      <c r="C78" s="13" t="s">
        <v>79</v>
      </c>
      <c r="D78" s="12" t="s">
        <v>122</v>
      </c>
      <c r="E78" s="20">
        <v>4000</v>
      </c>
      <c r="F78" s="20">
        <f t="shared" si="6"/>
        <v>333.33333333333331</v>
      </c>
      <c r="G78" s="20">
        <v>333.33333333333331</v>
      </c>
      <c r="H78" s="20">
        <v>333.33333333333331</v>
      </c>
      <c r="I78" s="20">
        <v>333.33333333333331</v>
      </c>
      <c r="J78" s="20">
        <v>333.33333333333331</v>
      </c>
      <c r="K78" s="20">
        <v>333.33333333333331</v>
      </c>
      <c r="L78" s="20">
        <v>333.33333333333331</v>
      </c>
      <c r="M78" s="20">
        <v>333.33333333333331</v>
      </c>
      <c r="N78" s="20">
        <v>333.33333333333331</v>
      </c>
      <c r="O78" s="20">
        <v>333.33333333333331</v>
      </c>
      <c r="P78" s="20">
        <v>333.33333333333331</v>
      </c>
      <c r="Q78" s="20">
        <v>333.33333333333331</v>
      </c>
      <c r="R78" s="34">
        <f t="shared" si="7"/>
        <v>4000.0000000000005</v>
      </c>
    </row>
    <row r="79" spans="1:18" s="12" customFormat="1" ht="12.75" x14ac:dyDescent="0.2">
      <c r="A79" s="12" t="s">
        <v>0</v>
      </c>
      <c r="B79" s="15" t="s">
        <v>27</v>
      </c>
      <c r="C79" s="14" t="s">
        <v>79</v>
      </c>
      <c r="D79" s="15" t="s">
        <v>123</v>
      </c>
      <c r="E79" s="22">
        <v>50000</v>
      </c>
      <c r="F79" s="20">
        <f t="shared" si="6"/>
        <v>4166.666666666667</v>
      </c>
      <c r="G79" s="20">
        <v>4166.666666666667</v>
      </c>
      <c r="H79" s="20">
        <v>4166.666666666667</v>
      </c>
      <c r="I79" s="20">
        <v>4166.666666666667</v>
      </c>
      <c r="J79" s="20">
        <v>4166.666666666667</v>
      </c>
      <c r="K79" s="20">
        <v>4166.666666666667</v>
      </c>
      <c r="L79" s="20">
        <v>4166.666666666667</v>
      </c>
      <c r="M79" s="20">
        <v>4166.666666666667</v>
      </c>
      <c r="N79" s="20">
        <v>4166.666666666667</v>
      </c>
      <c r="O79" s="20">
        <v>4166.666666666667</v>
      </c>
      <c r="P79" s="20">
        <v>4166.666666666667</v>
      </c>
      <c r="Q79" s="20">
        <v>4166.666666666667</v>
      </c>
      <c r="R79" s="34">
        <f t="shared" si="7"/>
        <v>49999.999999999993</v>
      </c>
    </row>
    <row r="80" spans="1:18" s="12" customFormat="1" ht="12.75" x14ac:dyDescent="0.2">
      <c r="A80" s="12" t="s">
        <v>0</v>
      </c>
      <c r="B80" s="12" t="s">
        <v>28</v>
      </c>
      <c r="C80" s="13" t="s">
        <v>79</v>
      </c>
      <c r="D80" s="12" t="s">
        <v>74</v>
      </c>
      <c r="E80" s="20">
        <v>30000</v>
      </c>
      <c r="F80" s="20">
        <f t="shared" si="6"/>
        <v>2500</v>
      </c>
      <c r="G80" s="20">
        <v>2500</v>
      </c>
      <c r="H80" s="20">
        <v>2500</v>
      </c>
      <c r="I80" s="20">
        <v>2500</v>
      </c>
      <c r="J80" s="20">
        <v>2500</v>
      </c>
      <c r="K80" s="20">
        <v>2500</v>
      </c>
      <c r="L80" s="20">
        <v>2500</v>
      </c>
      <c r="M80" s="20">
        <v>2500</v>
      </c>
      <c r="N80" s="20">
        <v>2500</v>
      </c>
      <c r="O80" s="20">
        <v>2500</v>
      </c>
      <c r="P80" s="20">
        <v>2500</v>
      </c>
      <c r="Q80" s="20">
        <v>2500</v>
      </c>
      <c r="R80" s="34">
        <f t="shared" si="7"/>
        <v>30000</v>
      </c>
    </row>
    <row r="81" spans="1:18" s="12" customFormat="1" ht="12.75" x14ac:dyDescent="0.2">
      <c r="A81" s="12" t="s">
        <v>0</v>
      </c>
      <c r="B81" s="12" t="s">
        <v>29</v>
      </c>
      <c r="C81" s="13" t="s">
        <v>79</v>
      </c>
      <c r="D81" s="12" t="s">
        <v>126</v>
      </c>
      <c r="E81" s="20">
        <v>300000</v>
      </c>
      <c r="F81" s="20">
        <f t="shared" si="6"/>
        <v>25000</v>
      </c>
      <c r="G81" s="20">
        <v>25000</v>
      </c>
      <c r="H81" s="20">
        <v>25000</v>
      </c>
      <c r="I81" s="20">
        <v>25000</v>
      </c>
      <c r="J81" s="20">
        <v>25000</v>
      </c>
      <c r="K81" s="20">
        <v>25000</v>
      </c>
      <c r="L81" s="20">
        <v>25000</v>
      </c>
      <c r="M81" s="20">
        <v>25000</v>
      </c>
      <c r="N81" s="20">
        <v>25000</v>
      </c>
      <c r="O81" s="20">
        <v>25000</v>
      </c>
      <c r="P81" s="20">
        <v>25000</v>
      </c>
      <c r="Q81" s="20">
        <v>25000</v>
      </c>
      <c r="R81" s="34">
        <f t="shared" si="7"/>
        <v>300000</v>
      </c>
    </row>
    <row r="82" spans="1:18" s="12" customFormat="1" ht="12.75" x14ac:dyDescent="0.2">
      <c r="A82" s="12" t="s">
        <v>0</v>
      </c>
      <c r="B82" s="12" t="s">
        <v>30</v>
      </c>
      <c r="C82" s="13" t="s">
        <v>79</v>
      </c>
      <c r="D82" s="12" t="s">
        <v>124</v>
      </c>
      <c r="E82" s="20">
        <v>0</v>
      </c>
      <c r="F82" s="20">
        <f t="shared" si="6"/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0</v>
      </c>
      <c r="P82" s="20">
        <v>0</v>
      </c>
      <c r="Q82" s="20">
        <v>0</v>
      </c>
      <c r="R82" s="34">
        <f t="shared" si="7"/>
        <v>0</v>
      </c>
    </row>
    <row r="83" spans="1:18" s="12" customFormat="1" ht="12.75" x14ac:dyDescent="0.2">
      <c r="A83" s="38" t="s">
        <v>0</v>
      </c>
      <c r="B83" s="38" t="s">
        <v>179</v>
      </c>
      <c r="C83" s="39" t="s">
        <v>79</v>
      </c>
      <c r="D83" s="38" t="s">
        <v>180</v>
      </c>
      <c r="E83" s="20">
        <v>401778.18</v>
      </c>
      <c r="F83" s="20">
        <f t="shared" si="6"/>
        <v>33481.514999999999</v>
      </c>
      <c r="G83" s="20">
        <v>33481.514999999999</v>
      </c>
      <c r="H83" s="20">
        <v>33481.514999999999</v>
      </c>
      <c r="I83" s="20">
        <v>33481.514999999999</v>
      </c>
      <c r="J83" s="20">
        <v>33481.514999999999</v>
      </c>
      <c r="K83" s="20">
        <v>33481.514999999999</v>
      </c>
      <c r="L83" s="20">
        <v>33481.514999999999</v>
      </c>
      <c r="M83" s="20">
        <v>33481.514999999999</v>
      </c>
      <c r="N83" s="20">
        <v>33481.514999999999</v>
      </c>
      <c r="O83" s="20">
        <v>33481.514999999999</v>
      </c>
      <c r="P83" s="20">
        <v>33481.514999999999</v>
      </c>
      <c r="Q83" s="20">
        <v>33481.514999999999</v>
      </c>
      <c r="R83" s="34">
        <f t="shared" si="7"/>
        <v>401778.18000000011</v>
      </c>
    </row>
    <row r="84" spans="1:18" s="12" customFormat="1" ht="12.75" x14ac:dyDescent="0.2">
      <c r="A84" s="12" t="s">
        <v>0</v>
      </c>
      <c r="B84" s="12" t="s">
        <v>31</v>
      </c>
      <c r="C84" s="13" t="s">
        <v>79</v>
      </c>
      <c r="D84" s="12" t="s">
        <v>75</v>
      </c>
      <c r="E84" s="20">
        <v>121000</v>
      </c>
      <c r="F84" s="20">
        <f>+E84/12</f>
        <v>10083.333333333334</v>
      </c>
      <c r="G84" s="20">
        <v>10083.333333333334</v>
      </c>
      <c r="H84" s="20">
        <v>10083.333333333334</v>
      </c>
      <c r="I84" s="20">
        <v>10083.333333333334</v>
      </c>
      <c r="J84" s="20">
        <v>10083.333333333334</v>
      </c>
      <c r="K84" s="20">
        <v>10083.333333333334</v>
      </c>
      <c r="L84" s="20">
        <v>10083.333333333334</v>
      </c>
      <c r="M84" s="20">
        <v>10083.333333333334</v>
      </c>
      <c r="N84" s="20">
        <v>10083.333333333334</v>
      </c>
      <c r="O84" s="20">
        <v>10083.333333333334</v>
      </c>
      <c r="P84" s="20">
        <v>10083.333333333334</v>
      </c>
      <c r="Q84" s="20">
        <v>10083.333333333334</v>
      </c>
      <c r="R84" s="34">
        <f t="shared" si="7"/>
        <v>120999.99999999999</v>
      </c>
    </row>
    <row r="85" spans="1:18" s="12" customFormat="1" ht="12.75" x14ac:dyDescent="0.2">
      <c r="A85" s="25"/>
      <c r="B85" s="26">
        <v>3000</v>
      </c>
      <c r="C85" s="26"/>
      <c r="D85" s="25" t="s">
        <v>90</v>
      </c>
      <c r="E85" s="24">
        <f t="shared" ref="E85:R85" si="8">SUM(E52:E84)</f>
        <v>3584259.2600000002</v>
      </c>
      <c r="F85" s="24">
        <f t="shared" si="8"/>
        <v>298688.27166666667</v>
      </c>
      <c r="G85" s="24">
        <f t="shared" si="8"/>
        <v>298688.27166666667</v>
      </c>
      <c r="H85" s="24">
        <f t="shared" si="8"/>
        <v>298688.27166666667</v>
      </c>
      <c r="I85" s="24">
        <f t="shared" si="8"/>
        <v>298688.27166666667</v>
      </c>
      <c r="J85" s="24">
        <f t="shared" si="8"/>
        <v>298688.27166666667</v>
      </c>
      <c r="K85" s="24">
        <f t="shared" si="8"/>
        <v>298688.27166666667</v>
      </c>
      <c r="L85" s="24">
        <f t="shared" si="8"/>
        <v>298688.27166666667</v>
      </c>
      <c r="M85" s="24">
        <f t="shared" si="8"/>
        <v>298688.27166666667</v>
      </c>
      <c r="N85" s="24">
        <f t="shared" si="8"/>
        <v>298688.27166666667</v>
      </c>
      <c r="O85" s="24">
        <f t="shared" si="8"/>
        <v>298688.27166666667</v>
      </c>
      <c r="P85" s="24">
        <f t="shared" si="8"/>
        <v>298688.27166666667</v>
      </c>
      <c r="Q85" s="24">
        <f t="shared" si="8"/>
        <v>298689.93833333335</v>
      </c>
      <c r="R85" s="35">
        <f t="shared" si="8"/>
        <v>3584260.9266666668</v>
      </c>
    </row>
    <row r="86" spans="1:18" s="15" customFormat="1" ht="12.75" x14ac:dyDescent="0.2">
      <c r="A86" s="38" t="s">
        <v>0</v>
      </c>
      <c r="B86" s="38" t="s">
        <v>176</v>
      </c>
      <c r="C86" s="39" t="s">
        <v>79</v>
      </c>
      <c r="D86" s="38" t="s">
        <v>177</v>
      </c>
      <c r="E86" s="40">
        <v>312120</v>
      </c>
      <c r="F86" s="40">
        <v>26010</v>
      </c>
      <c r="G86" s="40">
        <v>26010</v>
      </c>
      <c r="H86" s="40">
        <v>26010</v>
      </c>
      <c r="I86" s="40">
        <v>26010</v>
      </c>
      <c r="J86" s="40">
        <v>26010</v>
      </c>
      <c r="K86" s="40">
        <v>26010</v>
      </c>
      <c r="L86" s="40">
        <v>26010</v>
      </c>
      <c r="M86" s="40">
        <v>26010</v>
      </c>
      <c r="N86" s="40">
        <v>26010</v>
      </c>
      <c r="O86" s="40">
        <v>26010</v>
      </c>
      <c r="P86" s="40">
        <v>26010</v>
      </c>
      <c r="Q86" s="40">
        <v>26010</v>
      </c>
      <c r="R86" s="34">
        <f t="shared" si="7"/>
        <v>312120</v>
      </c>
    </row>
    <row r="87" spans="1:18" s="15" customFormat="1" ht="12.75" x14ac:dyDescent="0.2">
      <c r="A87" s="25"/>
      <c r="B87" s="26">
        <v>4000</v>
      </c>
      <c r="C87" s="26"/>
      <c r="D87" s="41" t="s">
        <v>178</v>
      </c>
      <c r="E87" s="24">
        <f>+E86</f>
        <v>312120</v>
      </c>
      <c r="F87" s="24">
        <f t="shared" ref="F87:Q87" si="9">+F86</f>
        <v>26010</v>
      </c>
      <c r="G87" s="24">
        <f t="shared" si="9"/>
        <v>26010</v>
      </c>
      <c r="H87" s="24">
        <f t="shared" si="9"/>
        <v>26010</v>
      </c>
      <c r="I87" s="24">
        <f t="shared" si="9"/>
        <v>26010</v>
      </c>
      <c r="J87" s="24">
        <f t="shared" si="9"/>
        <v>26010</v>
      </c>
      <c r="K87" s="24">
        <f t="shared" si="9"/>
        <v>26010</v>
      </c>
      <c r="L87" s="24">
        <f t="shared" si="9"/>
        <v>26010</v>
      </c>
      <c r="M87" s="24">
        <f t="shared" si="9"/>
        <v>26010</v>
      </c>
      <c r="N87" s="24">
        <f t="shared" si="9"/>
        <v>26010</v>
      </c>
      <c r="O87" s="24">
        <f t="shared" si="9"/>
        <v>26010</v>
      </c>
      <c r="P87" s="24">
        <f t="shared" si="9"/>
        <v>26010</v>
      </c>
      <c r="Q87" s="24">
        <f t="shared" si="9"/>
        <v>26010</v>
      </c>
      <c r="R87" s="35">
        <f>+R86</f>
        <v>312120</v>
      </c>
    </row>
    <row r="88" spans="1:18" s="15" customFormat="1" ht="12.75" x14ac:dyDescent="0.2">
      <c r="A88" s="38" t="s">
        <v>0</v>
      </c>
      <c r="B88" s="38" t="s">
        <v>184</v>
      </c>
      <c r="C88" s="39" t="s">
        <v>79</v>
      </c>
      <c r="D88" s="38" t="s">
        <v>185</v>
      </c>
      <c r="E88" s="22">
        <f>29000+25000+100000</f>
        <v>154000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0</v>
      </c>
      <c r="M88" s="40">
        <v>0</v>
      </c>
      <c r="N88" s="40">
        <v>0</v>
      </c>
      <c r="O88" s="40">
        <v>0</v>
      </c>
      <c r="P88" s="40">
        <v>0</v>
      </c>
      <c r="Q88" s="40">
        <v>154000</v>
      </c>
      <c r="R88" s="34">
        <f t="shared" si="7"/>
        <v>154000</v>
      </c>
    </row>
    <row r="89" spans="1:18" s="15" customFormat="1" ht="12.75" x14ac:dyDescent="0.2">
      <c r="A89" s="38" t="s">
        <v>0</v>
      </c>
      <c r="B89" s="38" t="s">
        <v>181</v>
      </c>
      <c r="C89" s="39" t="s">
        <v>79</v>
      </c>
      <c r="D89" s="38" t="s">
        <v>182</v>
      </c>
      <c r="E89" s="22">
        <v>1319700</v>
      </c>
      <c r="F89" s="40">
        <v>0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0">
        <v>0</v>
      </c>
      <c r="M89" s="40">
        <v>0</v>
      </c>
      <c r="N89" s="40">
        <v>0</v>
      </c>
      <c r="O89" s="40">
        <v>0</v>
      </c>
      <c r="P89" s="40">
        <v>0</v>
      </c>
      <c r="Q89" s="40">
        <v>1319700</v>
      </c>
      <c r="R89" s="34">
        <f t="shared" si="7"/>
        <v>1319700</v>
      </c>
    </row>
    <row r="90" spans="1:18" s="15" customFormat="1" ht="12.75" x14ac:dyDescent="0.2">
      <c r="A90" s="38" t="s">
        <v>0</v>
      </c>
      <c r="B90" s="38" t="s">
        <v>186</v>
      </c>
      <c r="C90" s="39" t="s">
        <v>79</v>
      </c>
      <c r="D90" s="38" t="s">
        <v>187</v>
      </c>
      <c r="E90" s="22">
        <v>250000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</v>
      </c>
      <c r="M90" s="40">
        <v>0</v>
      </c>
      <c r="N90" s="40">
        <v>0</v>
      </c>
      <c r="O90" s="40">
        <v>0</v>
      </c>
      <c r="P90" s="40">
        <v>0</v>
      </c>
      <c r="Q90" s="40">
        <v>250000</v>
      </c>
      <c r="R90" s="34">
        <f t="shared" si="7"/>
        <v>250000</v>
      </c>
    </row>
    <row r="91" spans="1:18" s="15" customFormat="1" ht="12.75" x14ac:dyDescent="0.2">
      <c r="A91" s="38" t="s">
        <v>0</v>
      </c>
      <c r="B91" s="38" t="s">
        <v>188</v>
      </c>
      <c r="C91" s="39" t="s">
        <v>79</v>
      </c>
      <c r="D91" s="38" t="s">
        <v>189</v>
      </c>
      <c r="E91" s="22">
        <v>100000</v>
      </c>
      <c r="F91" s="40">
        <v>0</v>
      </c>
      <c r="G91" s="40">
        <v>0</v>
      </c>
      <c r="H91" s="40">
        <v>0</v>
      </c>
      <c r="I91" s="40">
        <v>0</v>
      </c>
      <c r="J91" s="40">
        <v>0</v>
      </c>
      <c r="K91" s="40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100000</v>
      </c>
      <c r="R91" s="34">
        <f t="shared" si="7"/>
        <v>100000</v>
      </c>
    </row>
    <row r="92" spans="1:18" s="15" customFormat="1" ht="12.75" x14ac:dyDescent="0.2">
      <c r="A92" s="41"/>
      <c r="B92" s="42">
        <v>5000</v>
      </c>
      <c r="C92" s="42"/>
      <c r="D92" s="41" t="s">
        <v>183</v>
      </c>
      <c r="E92" s="24">
        <f>SUM(E88:E91)</f>
        <v>1823700</v>
      </c>
      <c r="F92" s="24">
        <f t="shared" ref="F92:P92" si="10">+F89</f>
        <v>0</v>
      </c>
      <c r="G92" s="24">
        <f t="shared" si="10"/>
        <v>0</v>
      </c>
      <c r="H92" s="24">
        <f t="shared" si="10"/>
        <v>0</v>
      </c>
      <c r="I92" s="24">
        <f t="shared" si="10"/>
        <v>0</v>
      </c>
      <c r="J92" s="24">
        <f t="shared" si="10"/>
        <v>0</v>
      </c>
      <c r="K92" s="24">
        <f t="shared" si="10"/>
        <v>0</v>
      </c>
      <c r="L92" s="24">
        <f t="shared" si="10"/>
        <v>0</v>
      </c>
      <c r="M92" s="24">
        <f t="shared" si="10"/>
        <v>0</v>
      </c>
      <c r="N92" s="24">
        <f t="shared" si="10"/>
        <v>0</v>
      </c>
      <c r="O92" s="24">
        <f t="shared" si="10"/>
        <v>0</v>
      </c>
      <c r="P92" s="24">
        <f t="shared" si="10"/>
        <v>0</v>
      </c>
      <c r="Q92" s="24">
        <f>SUM(Q88:Q91)</f>
        <v>1823700</v>
      </c>
      <c r="R92" s="35">
        <f>SUM(R88:R91)</f>
        <v>1823700</v>
      </c>
    </row>
    <row r="93" spans="1:18" s="12" customFormat="1" ht="12.75" x14ac:dyDescent="0.2">
      <c r="A93" s="16"/>
      <c r="B93" s="16"/>
      <c r="C93" s="17"/>
      <c r="D93" s="18" t="s">
        <v>82</v>
      </c>
      <c r="E93" s="23">
        <f>+E17+E51+E85+E87+E92</f>
        <v>49949313.859999999</v>
      </c>
      <c r="F93" s="23">
        <f t="shared" ref="F93:Q93" si="11">+F17+F51+F85+F87+F92</f>
        <v>4335034.0183333335</v>
      </c>
      <c r="G93" s="23">
        <f t="shared" si="11"/>
        <v>4222361.0183333335</v>
      </c>
      <c r="H93" s="23">
        <f t="shared" si="11"/>
        <v>3935034.0183333331</v>
      </c>
      <c r="I93" s="23">
        <f t="shared" si="11"/>
        <v>3822361.0183333331</v>
      </c>
      <c r="J93" s="23">
        <f t="shared" si="11"/>
        <v>3935034.0183333331</v>
      </c>
      <c r="K93" s="23">
        <f t="shared" si="11"/>
        <v>3956645.0183333331</v>
      </c>
      <c r="L93" s="23">
        <f t="shared" si="11"/>
        <v>3935034.0183333331</v>
      </c>
      <c r="M93" s="23">
        <f t="shared" si="11"/>
        <v>3935034.0183333331</v>
      </c>
      <c r="N93" s="23">
        <f t="shared" si="11"/>
        <v>3822361.0183333331</v>
      </c>
      <c r="O93" s="23">
        <f t="shared" si="11"/>
        <v>3935034.0183333331</v>
      </c>
      <c r="P93" s="23">
        <f t="shared" si="11"/>
        <v>3822361.0183333331</v>
      </c>
      <c r="Q93" s="23">
        <f t="shared" si="11"/>
        <v>6293023.6849999996</v>
      </c>
      <c r="R93" s="43">
        <f>+R17+R51+R85+R87+R92</f>
        <v>49949316.88666667</v>
      </c>
    </row>
    <row r="94" spans="1:18" x14ac:dyDescent="0.25">
      <c r="R94" s="36"/>
    </row>
  </sheetData>
  <printOptions horizontalCentered="1"/>
  <pageMargins left="0.25" right="0.25" top="0.75" bottom="0.75" header="0.3" footer="0.3"/>
  <pageSetup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Paúl L. Lara</dc:creator>
  <cp:lastModifiedBy>Contabilidad</cp:lastModifiedBy>
  <cp:lastPrinted>2021-12-10T15:46:18Z</cp:lastPrinted>
  <dcterms:created xsi:type="dcterms:W3CDTF">2017-01-16T19:21:14Z</dcterms:created>
  <dcterms:modified xsi:type="dcterms:W3CDTF">2022-03-18T18:01:53Z</dcterms:modified>
</cp:coreProperties>
</file>